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autoCompressPictures="0"/>
  <mc:AlternateContent xmlns:mc="http://schemas.openxmlformats.org/markup-compatibility/2006">
    <mc:Choice Requires="x15">
      <x15ac:absPath xmlns:x15ac="http://schemas.microsoft.com/office/spreadsheetml/2010/11/ac" url="Z:\CONSULTANTS\Utility M\740121 Water Pump Updates\"/>
    </mc:Choice>
  </mc:AlternateContent>
  <xr:revisionPtr revIDLastSave="0" documentId="8_{036445FD-308F-4CCE-A93E-76BB281E1439}" xr6:coauthVersionLast="47" xr6:coauthVersionMax="47" xr10:uidLastSave="{00000000-0000-0000-0000-000000000000}"/>
  <bookViews>
    <workbookView xWindow="-120" yWindow="-120" windowWidth="29040" windowHeight="15720" tabRatio="781" activeTab="3" xr2:uid="{00000000-000D-0000-FFFF-FFFF00000000}"/>
  </bookViews>
  <sheets>
    <sheet name="Estimated Costs Summary" sheetId="17" r:id="rId1"/>
    <sheet name="Estimated BOM and Costs Details" sheetId="19" r:id="rId2"/>
    <sheet name="Device Interface" sheetId="20" r:id="rId3"/>
    <sheet name="SOW Per Site" sheetId="21" r:id="rId4"/>
  </sheet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1" i="19" l="1"/>
  <c r="G141" i="19"/>
  <c r="G167" i="19" l="1"/>
  <c r="E31" i="17" s="1"/>
  <c r="B26" i="19"/>
  <c r="C31" i="17"/>
  <c r="C25" i="17"/>
  <c r="C24" i="17"/>
  <c r="C16" i="17"/>
  <c r="C15" i="17"/>
  <c r="C14" i="17"/>
  <c r="C13" i="17"/>
  <c r="C12" i="17"/>
  <c r="C11" i="17"/>
  <c r="C9" i="17"/>
  <c r="G143" i="19"/>
  <c r="E16" i="17" s="1"/>
  <c r="G159" i="19"/>
  <c r="G160" i="19"/>
  <c r="H81" i="19"/>
  <c r="J80" i="19"/>
  <c r="H79" i="19"/>
  <c r="H78" i="19"/>
  <c r="G95" i="19"/>
  <c r="G158" i="19"/>
  <c r="G149" i="19"/>
  <c r="G150" i="19"/>
  <c r="G151" i="19"/>
  <c r="G152" i="19"/>
  <c r="G153" i="19"/>
  <c r="G148" i="19"/>
  <c r="G132" i="19"/>
  <c r="G133" i="19"/>
  <c r="G134" i="19"/>
  <c r="G135" i="19"/>
  <c r="F113" i="19"/>
  <c r="F114" i="19"/>
  <c r="F115" i="19"/>
  <c r="F116" i="19"/>
  <c r="F117" i="19"/>
  <c r="F118" i="19"/>
  <c r="F119" i="19"/>
  <c r="F120" i="19"/>
  <c r="F121" i="19"/>
  <c r="F122" i="19"/>
  <c r="F112" i="19"/>
  <c r="E69" i="19"/>
  <c r="E71" i="19" s="1"/>
  <c r="E11" i="17" s="1"/>
  <c r="G92" i="19"/>
  <c r="G93" i="19"/>
  <c r="G94" i="19"/>
  <c r="G96" i="19"/>
  <c r="G90" i="19"/>
  <c r="E50" i="19"/>
  <c r="E52" i="19" s="1"/>
  <c r="E54" i="19" s="1"/>
  <c r="E56" i="19" s="1"/>
  <c r="I50" i="19"/>
  <c r="I52" i="19" s="1"/>
  <c r="I54" i="19" s="1"/>
  <c r="I56" i="19" s="1"/>
  <c r="B18" i="19"/>
  <c r="B20" i="19" s="1"/>
  <c r="B29" i="19" s="1"/>
  <c r="Y19" i="19"/>
  <c r="E10" i="17" l="1"/>
  <c r="B30" i="19"/>
  <c r="B32" i="19" s="1"/>
  <c r="E9" i="17" s="1"/>
  <c r="G161" i="19"/>
  <c r="E25" i="17" s="1"/>
  <c r="H83" i="19"/>
  <c r="G136" i="19"/>
  <c r="E15" i="17" s="1"/>
  <c r="G154" i="19"/>
  <c r="E24" i="17" s="1"/>
  <c r="E28" i="17" s="1"/>
  <c r="G97" i="19"/>
  <c r="F123" i="19"/>
  <c r="F125" i="19" s="1"/>
  <c r="E14" i="17" s="1"/>
  <c r="H84" i="19" l="1"/>
  <c r="H85" i="19" s="1"/>
  <c r="E12" i="17" s="1"/>
  <c r="G98" i="19"/>
  <c r="G100" i="19" s="1"/>
  <c r="E13" i="17" s="1"/>
  <c r="E19" i="17" s="1"/>
</calcChain>
</file>

<file path=xl/sharedStrings.xml><?xml version="1.0" encoding="utf-8"?>
<sst xmlns="http://schemas.openxmlformats.org/spreadsheetml/2006/main" count="1212" uniqueCount="457">
  <si>
    <t>SJC Water System Upgrade</t>
  </si>
  <si>
    <t>PLC - Remote IO</t>
  </si>
  <si>
    <t>HW and SW Total</t>
  </si>
  <si>
    <t>Labor Total</t>
  </si>
  <si>
    <t>Per Year</t>
  </si>
  <si>
    <t>PLC Hardware</t>
  </si>
  <si>
    <t>From Rexel</t>
  </si>
  <si>
    <t>Micro 850E</t>
  </si>
  <si>
    <t>OW4I</t>
  </si>
  <si>
    <t>For Drive Enable and Direction</t>
  </si>
  <si>
    <t>Memory</t>
  </si>
  <si>
    <t>Power Supply</t>
  </si>
  <si>
    <t>IF4</t>
  </si>
  <si>
    <t>OF4</t>
  </si>
  <si>
    <t>TBD</t>
  </si>
  <si>
    <t>End Cap</t>
  </si>
  <si>
    <t>ModBus Module</t>
  </si>
  <si>
    <t>Per Site</t>
  </si>
  <si>
    <t>Sites</t>
  </si>
  <si>
    <t>Total</t>
  </si>
  <si>
    <t>PLC Dev SW</t>
  </si>
  <si>
    <t>one Time</t>
  </si>
  <si>
    <t xml:space="preserve">Remote IO </t>
  </si>
  <si>
    <t xml:space="preserve"> add for some sites</t>
  </si>
  <si>
    <t>UPS</t>
  </si>
  <si>
    <t>A</t>
  </si>
  <si>
    <t>VA</t>
  </si>
  <si>
    <t>UPS  @ 60 minutes</t>
  </si>
  <si>
    <t>PF</t>
  </si>
  <si>
    <t xml:space="preserve"> 5 amps, 5 Amp-Hours</t>
  </si>
  <si>
    <t>Watts</t>
  </si>
  <si>
    <t>10 Amps,  10 Amp-Hours</t>
  </si>
  <si>
    <t>Double-Conversion.. 0.8 efficiency</t>
  </si>
  <si>
    <t>for PureSine Wave Output</t>
  </si>
  <si>
    <t>Actual Watts</t>
  </si>
  <si>
    <t>Volts</t>
  </si>
  <si>
    <t>Actual Amps</t>
  </si>
  <si>
    <t>Phoenix-Contact</t>
  </si>
  <si>
    <t>1 KW UPS Controler AC-AC</t>
  </si>
  <si>
    <t>QUINT4-UPS/1AC/1AC/1KVA - Uninterruptible power supply</t>
  </si>
  <si>
    <t>Batteries x 1, 12A-Hr</t>
  </si>
  <si>
    <t>Labor</t>
  </si>
  <si>
    <t>extra batts, up to 192 A-Hrs</t>
  </si>
  <si>
    <t xml:space="preserve"> Sites</t>
  </si>
  <si>
    <t>Pro-Soft</t>
  </si>
  <si>
    <t>SD-WAN network of sites to connect PLC, and other devices, to AWS, and to Ignition</t>
  </si>
  <si>
    <t>                            </t>
  </si>
  <si>
    <t></t>
  </si>
  <si>
    <t>Quantity</t>
  </si>
  <si>
    <t>Product Number</t>
  </si>
  <si>
    <t>Description</t>
  </si>
  <si>
    <t>LIST $</t>
  </si>
  <si>
    <t xml:space="preserve"> $ Totals</t>
  </si>
  <si>
    <t>Annual Costs</t>
  </si>
  <si>
    <t>Optional</t>
  </si>
  <si>
    <t>RLX2-IHNF-A</t>
  </si>
  <si>
    <t>802.11abgn Fast Industrial Hotspot, includes 2dBi stub antenna, FCC</t>
  </si>
  <si>
    <t>PLX35-NB2</t>
  </si>
  <si>
    <t>Remote Access Network Bridge</t>
  </si>
  <si>
    <t>For Desktop connections</t>
  </si>
  <si>
    <t>PSC-PDN-ACT</t>
  </si>
  <si>
    <t>PDN Account Activation Fee</t>
  </si>
  <si>
    <t>PSC-PDN-SITE-1Y</t>
  </si>
  <si>
    <t>PDN Subscription for 1 year for each site</t>
  </si>
  <si>
    <t>na</t>
  </si>
  <si>
    <t>ICX35-HWC-A</t>
  </si>
  <si>
    <t>Industrial Cellular Gateway - CDMA/EVDO/GSM/LTE Americas</t>
  </si>
  <si>
    <t>For site connections</t>
  </si>
  <si>
    <t>Tax @ 10%</t>
  </si>
  <si>
    <t>Cabinets</t>
  </si>
  <si>
    <t>QTY</t>
  </si>
  <si>
    <t>Item</t>
  </si>
  <si>
    <t>Cost per Item</t>
  </si>
  <si>
    <t>by Saginaw</t>
  </si>
  <si>
    <t>24hx24wx12d</t>
  </si>
  <si>
    <t>24hx24w</t>
  </si>
  <si>
    <t>24hx24wx8d</t>
  </si>
  <si>
    <t>24hx24wx16d</t>
  </si>
  <si>
    <t>Deep cabinets for inner door and/or HMI, and/or manual controls</t>
  </si>
  <si>
    <t>Sub-panels</t>
  </si>
  <si>
    <t>Inner-door</t>
  </si>
  <si>
    <t>Lock and Key</t>
  </si>
  <si>
    <t>door kit</t>
  </si>
  <si>
    <t>Sub-Total</t>
  </si>
  <si>
    <t>Delivery</t>
  </si>
  <si>
    <t>?</t>
  </si>
  <si>
    <t>Need warehouse address for quote</t>
  </si>
  <si>
    <t>Misc. Devices Required at site</t>
  </si>
  <si>
    <t>Supplier</t>
  </si>
  <si>
    <t>Costs</t>
  </si>
  <si>
    <t>Est Required Per site</t>
  </si>
  <si>
    <t>Cost Per Site</t>
  </si>
  <si>
    <t>Circuit Breakers, 2P-20Amp</t>
  </si>
  <si>
    <t>Eaton</t>
  </si>
  <si>
    <t>Power Supply 120/24</t>
  </si>
  <si>
    <t>Motor Current Transformer w/AO</t>
  </si>
  <si>
    <r>
      <t>TRIO3-PS/1AC/24DC/20/8C/IOL - </t>
    </r>
    <r>
      <rPr>
        <sz val="11"/>
        <color rgb="FF3A3A3A"/>
        <rFont val="Source Sans Pro"/>
        <family val="2"/>
      </rPr>
      <t>Power supply unit</t>
    </r>
  </si>
  <si>
    <t>Cellular Antennae and Cables</t>
  </si>
  <si>
    <t>Square D</t>
  </si>
  <si>
    <t>Misc cabinet hardware</t>
  </si>
  <si>
    <t>Ethernet Sw 8 port</t>
  </si>
  <si>
    <t>Misc Instruments and Devices</t>
  </si>
  <si>
    <t>HACH SC4500</t>
  </si>
  <si>
    <t>Cellular SIM config</t>
  </si>
  <si>
    <t>Drives</t>
  </si>
  <si>
    <t>Soft-Start</t>
  </si>
  <si>
    <t>Local HMI</t>
  </si>
  <si>
    <t>Software</t>
  </si>
  <si>
    <t>One-Time Costs</t>
  </si>
  <si>
    <t>Ignition</t>
  </si>
  <si>
    <t>See quote</t>
  </si>
  <si>
    <t>PLC SW, CCW Pro</t>
  </si>
  <si>
    <t>PLC SW, Studio</t>
  </si>
  <si>
    <t>Software Labor</t>
  </si>
  <si>
    <t>$/Hr</t>
  </si>
  <si>
    <t>hours</t>
  </si>
  <si>
    <t>sites</t>
  </si>
  <si>
    <t>AWS Configuration</t>
  </si>
  <si>
    <t>Ignition Configuration</t>
  </si>
  <si>
    <t>Pro-Soft SD-WAN configuration</t>
  </si>
  <si>
    <t>PLC Configuration</t>
  </si>
  <si>
    <t>Misc Labor</t>
  </si>
  <si>
    <t>Install and Wiring</t>
  </si>
  <si>
    <t>Hotel, M &amp; IE</t>
  </si>
  <si>
    <t>Cabinet Pre-Fab Off-site Labor</t>
  </si>
  <si>
    <t>Annual Subscription Costs</t>
  </si>
  <si>
    <t>T-Mobile</t>
  </si>
  <si>
    <t>AWS</t>
  </si>
  <si>
    <t xml:space="preserve"> Device Interface</t>
  </si>
  <si>
    <t>Device / Instrument</t>
  </si>
  <si>
    <t>Website Link to Device info / Manual</t>
  </si>
  <si>
    <t>Part # / Order Info</t>
  </si>
  <si>
    <t>Available Protocols for PLC:
Eth-IP,   Modbus RTU, Modbus TCP/IP</t>
  </si>
  <si>
    <t>Clorine Monitors, ATIs - Q46H</t>
  </si>
  <si>
    <t>https://www.analyticaltechnology.com/us/</t>
  </si>
  <si>
    <r>
      <rPr>
        <sz val="10"/>
        <color rgb="FF000000"/>
        <rFont val="Helvetica Neue"/>
      </rPr>
      <t>Model Q46H/</t>
    </r>
    <r>
      <rPr>
        <sz val="10"/>
        <color rgb="FFFF0000"/>
        <rFont val="Helvetica Neue"/>
      </rPr>
      <t>62-63 A-B-C-D-E-F-G</t>
    </r>
  </si>
  <si>
    <r>
      <rPr>
        <sz val="10"/>
        <color rgb="FF000000"/>
        <rFont val="Helvetica Neue"/>
      </rPr>
      <t xml:space="preserve">3 - Modbus RTU,4 - Ethernet IP,5 - </t>
    </r>
    <r>
      <rPr>
        <sz val="10"/>
        <color rgb="FFFF0000"/>
        <rFont val="Helvetica Neue"/>
      </rPr>
      <t>Modbus TCP/IP</t>
    </r>
  </si>
  <si>
    <t>Call ATI to Verify Power and Server/Client protocol</t>
  </si>
  <si>
    <t>https://www.hach.com/p-sc4500-controller-with-prognosys-and-lan-ma-analog/LXV525.99E1B561</t>
  </si>
  <si>
    <r>
      <rPr>
        <sz val="10"/>
        <color rgb="FF000000"/>
        <rFont val="Helvetica Neue"/>
      </rPr>
      <t xml:space="preserve">Profibus DPV1 module
</t>
    </r>
    <r>
      <rPr>
        <sz val="10"/>
        <color rgb="FFFF0000"/>
        <rFont val="Helvetica Neue"/>
      </rPr>
      <t xml:space="preserve">Modbus TCP
</t>
    </r>
    <r>
      <rPr>
        <sz val="10"/>
        <color rgb="FF000000"/>
        <rFont val="Helvetica Neue"/>
      </rPr>
      <t>Profinet IO module
Ethernet IP module</t>
    </r>
  </si>
  <si>
    <t>Primex 3000 XC</t>
  </si>
  <si>
    <t>Modbus RTU</t>
  </si>
  <si>
    <t>Yaskawa Drives  IQ 1000 Controller</t>
  </si>
  <si>
    <t>Badger Meter M2000 HART</t>
  </si>
  <si>
    <t>https://www.badgermeter.com/products/meters/electromagnetic-flow-meters/m2000-electromagnetic-flow-meter/#SubNavAnchor__Specifications</t>
  </si>
  <si>
    <t>Modbus TCP-IP</t>
  </si>
  <si>
    <t>Primex VPAC 6</t>
  </si>
  <si>
    <t>https://primexcontrols.wpenginepowered.com/wp-content/uploads/2018/06/Manual-7.pdf</t>
  </si>
  <si>
    <t>McCrometer F101 flowmeter</t>
  </si>
  <si>
    <t>https://www.mccrometer.com/asset-get.download.jsa?id=52003822500</t>
  </si>
  <si>
    <t>Samsara - IG21</t>
  </si>
  <si>
    <t>As Client, use Modbus RTU, As Server, use Eth-IP</t>
  </si>
  <si>
    <t>Samsara - IG41</t>
  </si>
  <si>
    <t>Submersible LIT</t>
  </si>
  <si>
    <t>https://www.grainger.com/category/test-instruments/pressure-vacuum-measurement/submersible-level-transmitters?sst=4&amp;ts_optout=true&amp;searchQuery=Mercoid&amp;categoryIndex=5</t>
  </si>
  <si>
    <t>Assume SJC will upgrade and re-calibrate instruments</t>
  </si>
  <si>
    <t>PLC</t>
  </si>
  <si>
    <t>Pump Controllers</t>
  </si>
  <si>
    <t>New UPS Panel</t>
  </si>
  <si>
    <t>New PLC+Cellular Panel, add to ALL sites.</t>
  </si>
  <si>
    <t>Site Number</t>
  </si>
  <si>
    <t>Location</t>
  </si>
  <si>
    <t>Site Category</t>
  </si>
  <si>
    <t>Site Type &amp; Number of Pumps</t>
  </si>
  <si>
    <t xml:space="preserve"> Existing PLCs
===========
Add new UPS and PLC panel.  See appendix B.
==========
A.  Replace Micro 1100 and PICO, with Micro 850.
B.   Upgrade Compact PLC
C. Replace Micro 1100 with Micro 850
D.   Add Eth/IP comms to New PLC Panel.
=========
</t>
  </si>
  <si>
    <t xml:space="preserve">Non-Existant PLC.
===========
Add new UPS and PLC panel.  See appendix B.
==========
Re-terminate field status and controls to New PLC.
==========
Create local and SCADA HOA.
</t>
  </si>
  <si>
    <t xml:space="preserve">Existing Pump Controllers and VFD
===========
Add Modbus RTU or Modbus IP, to New PLC Panel.
===========
R/W tags per SJC
===========
Add Lead-Lag controls to SCADA
==========
Create local and SCADA HOA
==========
</t>
  </si>
  <si>
    <r>
      <rPr>
        <b/>
        <sz val="12"/>
        <color rgb="FF000000"/>
        <rFont val="Helvetica Neue"/>
      </rPr>
      <t xml:space="preserve">Non-Existing Pump Controllers
========
</t>
    </r>
    <r>
      <rPr>
        <b/>
        <sz val="12"/>
        <color rgb="FFFF0000"/>
        <rFont val="Helvetica Neue"/>
      </rPr>
      <t>??</t>
    </r>
  </si>
  <si>
    <r>
      <rPr>
        <b/>
        <u val="double"/>
        <sz val="12"/>
        <color rgb="FF000000"/>
        <rFont val="Helvetica Neue"/>
      </rPr>
      <t xml:space="preserve">Existing Samsara
</t>
    </r>
    <r>
      <rPr>
        <b/>
        <sz val="12"/>
        <color rgb="FF000000"/>
        <rFont val="Helvetica Neue"/>
      </rPr>
      <t xml:space="preserve">
All Samasara: Add Eth-IP cable and tags to new PLC panel and to SCADA.  Keep Samsara system live and in parallel with new Scada until SJC approval to remove.  </t>
    </r>
    <r>
      <rPr>
        <b/>
        <sz val="12"/>
        <color rgb="FFFF0000"/>
        <rFont val="Helvetica Neue"/>
      </rPr>
      <t>Samsara tags should be pre-programmed within new PLC panel and in Scada before device removal</t>
    </r>
    <r>
      <rPr>
        <b/>
        <sz val="12"/>
        <color rgb="FF000000"/>
        <rFont val="Helvetica Neue"/>
      </rPr>
      <t>.
Old and new connection methods are to be pre-programmed within new PLC as separate sub-routines.  A software sub-routine switch shall be programmed.
===========
+++++++++++
At SJC approval, remove Samsara and connect existing Samsara IO to new PLC.
Three scenarios:
1. IO are connected directly to Samsara.
&gt;&gt; a.  At removal, Replace Samsara with AB Micro 850.
&gt;&gt;b.  Add Eth-IP cable and tags to new PLC Panel.
&gt;&gt;c.  Initiate PLC software switch.
2. IO to existing PLC via Modbus RTU.
&gt;&gt;  At removal,  Use Eth-IP from existing PLC to new PLC. Initiate PLC software switch.
3. IO to existing VFD via Modbus TCP/IP.
&gt;&gt; At removal, connect Modbus TCP/IP cable to VFD from new PLC.  Re-address IP as required.</t>
    </r>
  </si>
  <si>
    <t>Existing Special 
Instruments
=========
Add Modbus RTU or Modbus IP, to New PLC Panel.
===========
R/W tags per SJC
===========
See Excel Sheet "Device Interface"</t>
  </si>
  <si>
    <t>Add Panel Disconnect to existing motor control panel per NEC.</t>
  </si>
  <si>
    <r>
      <rPr>
        <b/>
        <sz val="12"/>
        <color rgb="FF000000"/>
        <rFont val="Helvetica Neue"/>
      </rPr>
      <t xml:space="preserve">Existing HOA for Pressure Switch controlled pumps
  -  Modify / re-wire to standard
</t>
    </r>
    <r>
      <rPr>
        <b/>
        <sz val="12"/>
        <color rgb="FFFF0000"/>
        <rFont val="Helvetica Neue"/>
      </rPr>
      <t xml:space="preserve">See Appendix B / HOA.
</t>
    </r>
    <r>
      <rPr>
        <b/>
        <sz val="12"/>
        <color rgb="FF000000"/>
        <rFont val="Helvetica Neue"/>
      </rPr>
      <t xml:space="preserve">===========
A.             For Pressure Switch controlled pumps, two devices determine control operation - A 4-20mA Pressure Transducer, and a Dry Contact Pressure Switch.
Existing hardwired control circuit includes the P.S. in series with a HOA.
1. With new control relay with 4 N.O. contacts, duplicate P.S. status.
</t>
    </r>
    <r>
      <rPr>
        <b/>
        <sz val="12"/>
        <color rgb="FFFF0000"/>
        <rFont val="Helvetica Neue"/>
      </rPr>
      <t>See Appendix B / Sensor Duplication</t>
    </r>
    <r>
      <rPr>
        <b/>
        <sz val="12"/>
        <color rgb="FF000000"/>
        <rFont val="Helvetica Neue"/>
      </rPr>
      <t xml:space="preserve">.
2.      Modify wiring of existing HOA to include CR-PressSw relay contact, a Key-Switch, and a PLC Digital Output - as shown in </t>
    </r>
    <r>
      <rPr>
        <b/>
        <sz val="12"/>
        <color rgb="FFFF0000"/>
        <rFont val="Helvetica Neue"/>
      </rPr>
      <t>Appendix B / HOA</t>
    </r>
    <r>
      <rPr>
        <b/>
        <sz val="12"/>
        <color rgb="FF000000"/>
        <rFont val="Helvetica Neue"/>
      </rPr>
      <t xml:space="preserve">.
============
B.    If non-existant, add Time-Delay-OFF Timer within existing Motor Control Circuit to prevent re-start within 15 minutes.   Add N.O. AUX contact to existing Motor Contactor.  Add power and wiring from this N.O. to a new Time-Delay-Off.   Use the N.C. contct of this TDO in series with the Motor Control Circuit.
=============
C.        If non-existant, add N.O. AUX contact to existing Motor Contactor.  Add PLC(+) power and wiring from this N.O. to a new PLC Dig Input.   
=============
D.       If non-existant, add one N.C. and one N.O. Thermal O.L. contact to existing Motor Contactor.  Re-wire Motor Control Circuit to include the N.C.  
Add PLC(+) power and wiring from the N.O. to a new PLC Dig Input.   
============= 
E.   If non-existant, add E-Stop with one N.C.  and one N.O. contact.  Re-wire Motor Control Circuit to include the N.C.  
Add PLC(+) power and wiring from the N.O. to a new PLC Dig Input. </t>
    </r>
  </si>
  <si>
    <r>
      <rPr>
        <b/>
        <sz val="12"/>
        <color rgb="FF000000"/>
        <rFont val="Helvetica Neue"/>
      </rPr>
      <t xml:space="preserve">Existing HOA for Non-VFD
===========
Modify existing physical HOA for each pump control. 
Auto Mode, use field devices/sensors.
 Hand Mode, use </t>
    </r>
    <r>
      <rPr>
        <b/>
        <sz val="12"/>
        <color rgb="FFFF0000"/>
        <rFont val="Helvetica Neue"/>
      </rPr>
      <t xml:space="preserve">spring-return or timed </t>
    </r>
    <r>
      <rPr>
        <b/>
        <sz val="12"/>
        <color rgb="FF000000"/>
        <rFont val="Helvetica Neue"/>
      </rPr>
      <t>hand switch.
===========
Add or modify wiring to starter / controller 
===========
Add status and control to SCADA.</t>
    </r>
  </si>
  <si>
    <t>Existing HOA Add Reverse
=========
Add Pump Reverse control wiring and  hardware,
 ( spring-return handswitch and control relay ).
Add FWD/REV wiring to starter or VFD. 
Modify/Replace  Motor Contactor, Soft-Starter for FWD and REV
Add status and control to SCADA.</t>
  </si>
  <si>
    <t xml:space="preserve">Existing Local Panel HMI
=========
Replace AB HMI with EZ-Automation 12" HMI, no-cut-out model. 
=========
</t>
  </si>
  <si>
    <t xml:space="preserve">Existing Site Generator
=======
Info Only
  </t>
  </si>
  <si>
    <r>
      <rPr>
        <b/>
        <sz val="12"/>
        <color rgb="FF000000"/>
        <rFont val="Helvetica Neue"/>
      </rPr>
      <t xml:space="preserve">Add New UPS panel with one 12 Amp-Hr Batt
</t>
    </r>
    <r>
      <rPr>
        <b/>
        <sz val="12"/>
        <color rgb="FFFF0000"/>
        <rFont val="Helvetica Neue"/>
      </rPr>
      <t xml:space="preserve">See Appendix B / UPS
</t>
    </r>
    <r>
      <rPr>
        <b/>
        <sz val="12"/>
        <color rgb="FF000000"/>
        <rFont val="Helvetica Neue"/>
      </rPr>
      <t>24 x 24 x 8
========
If non-existant, to power this UPS, add 480/120V, 2.4 KVA  transformer with 30A Disc. Sw. wired from eisting 3 phase power circuit.
========
Add status wiring to New PLC.  Add to SCADA.
==========
For outdoor sites, add temperature controlled 4 in fan ( top/outbound) and 4 in vent (bottom)</t>
    </r>
  </si>
  <si>
    <r>
      <rPr>
        <b/>
        <sz val="12"/>
        <color rgb="FF000000"/>
        <rFont val="Helvetica Neue"/>
      </rPr>
      <t xml:space="preserve">Control Panel Space Available / Notes...
</t>
    </r>
    <r>
      <rPr>
        <b/>
        <sz val="12"/>
        <color rgb="FFFF0000"/>
        <rFont val="Helvetica Neue"/>
      </rPr>
      <t xml:space="preserve">See Appendix B
</t>
    </r>
    <r>
      <rPr>
        <b/>
        <sz val="12"/>
        <color rgb="FF000000"/>
        <rFont val="Helvetica Neue"/>
      </rPr>
      <t>24 x 24 x Depth(D)
D=12" w/o additions
D=16" w/HMI or HOA or inner door.
==========
For outdoor sites, add temperature controlled 4 in fan ( top/outbound) and 4 in vent (bottom) to new PLC Panel.</t>
    </r>
  </si>
  <si>
    <r>
      <rPr>
        <b/>
        <sz val="12"/>
        <color rgb="FF000000"/>
        <rFont val="Helvetica Neue"/>
      </rPr>
      <t xml:space="preserve">Add 15 PSi Submerged Level Transducer and wire to PLC Analog Input
Add to SCADA.
</t>
    </r>
    <r>
      <rPr>
        <b/>
        <sz val="12"/>
        <color rgb="FFFF0000"/>
        <rFont val="Helvetica Neue"/>
      </rPr>
      <t>See 'Device Interface'</t>
    </r>
  </si>
  <si>
    <r>
      <rPr>
        <b/>
        <sz val="12"/>
        <color rgb="FF000000"/>
        <rFont val="Helvetica Neue"/>
      </rPr>
      <t xml:space="preserve">Add Water pressure sensor - transducer, and wire to PLC Analog Input
Add to SCADA.
</t>
    </r>
    <r>
      <rPr>
        <b/>
        <sz val="12"/>
        <color rgb="FFFF0000"/>
        <rFont val="Helvetica Neue"/>
      </rPr>
      <t>See 'Device Interface'</t>
    </r>
  </si>
  <si>
    <r>
      <rPr>
        <b/>
        <sz val="12"/>
        <color rgb="FF000000"/>
        <rFont val="Helvetica Neue"/>
      </rPr>
      <t xml:space="preserve">Motor CT Required Add CT, Analog Input, wiring, PLC and SCADA programming.
</t>
    </r>
    <r>
      <rPr>
        <b/>
        <sz val="12"/>
        <color rgb="FFFF0000"/>
        <rFont val="Helvetica Neue"/>
      </rPr>
      <t xml:space="preserve">See 'Device Interface'
</t>
    </r>
    <r>
      <rPr>
        <b/>
        <sz val="12"/>
        <color rgb="FF000000"/>
        <rFont val="Helvetica Neue"/>
      </rPr>
      <t>=========
Hi Amp Alarm
Motor Starts
Motor Run-Time
Amp history / Trend</t>
    </r>
  </si>
  <si>
    <t>Add status and wiring from NEW and Existing UPS panel.
All Sites</t>
  </si>
  <si>
    <t>Add Ethernet to Remote IO for existing PLC Panels
Add Ethernet to existing Instruments, Pump Controllers,  and/or VFD
Refer to Columns E thru M</t>
  </si>
  <si>
    <t>Add Cellular antenae and cable from each panel.
All Sites</t>
  </si>
  <si>
    <t>Control Narrative</t>
  </si>
  <si>
    <t>Priority 1 High 5 low</t>
  </si>
  <si>
    <t> </t>
  </si>
  <si>
    <t>Storm-1Pump, Storm-2Pump,
Well-1Pump, Well-2Pump
Booster-1Pump, Booster-2Pump,
Water Treatment, Wastewater-2Pump, Wastewater-3Pump</t>
  </si>
  <si>
    <t>A,B,C, D</t>
  </si>
  <si>
    <t>Yes=Non-Existant PLC</t>
  </si>
  <si>
    <r>
      <rPr>
        <b/>
        <sz val="12"/>
        <color rgb="FF000000"/>
        <rFont val="Helvetica Neue"/>
      </rPr>
      <t xml:space="preserve">Primex3000XC-MB-RTU
PrimexVPAC6-MB-IP
Yaskawa IQ-Pump1000 MB-RTU
</t>
    </r>
    <r>
      <rPr>
        <b/>
        <sz val="12"/>
        <color rgb="FFFF0000"/>
        <rFont val="Helvetica Neue"/>
      </rPr>
      <t>Device &amp; Protocol</t>
    </r>
  </si>
  <si>
    <t>Samsara IG21- 
Temporary ETH-IP to New PLC Panel
Samsara IG41 - 
Temporary ETH-IP to New PLC Panel</t>
  </si>
  <si>
    <r>
      <rPr>
        <b/>
        <sz val="12"/>
        <color rgb="FF000000"/>
        <rFont val="Helvetica Neue"/>
      </rPr>
      <t> </t>
    </r>
    <r>
      <rPr>
        <b/>
        <sz val="12"/>
        <color rgb="FFFF0000"/>
        <rFont val="Helvetica Neue"/>
      </rPr>
      <t>Device &amp; Protocol</t>
    </r>
  </si>
  <si>
    <t>Yes / No</t>
  </si>
  <si>
    <t>1. Existing - Needs Upgrade
2. Non-Existing, Add New
3. None required</t>
  </si>
  <si>
    <t>All Sites</t>
  </si>
  <si>
    <t>One CT per Motor</t>
  </si>
  <si>
    <t>Flag City County Service Area 31 Wastewater Treatment Facility</t>
  </si>
  <si>
    <t>Wastewater Treatment</t>
  </si>
  <si>
    <t>PLC Upgrade Wastwater-3Pump</t>
  </si>
  <si>
    <t> B, D</t>
  </si>
  <si>
    <t>IG41 I/O from PLC</t>
  </si>
  <si>
    <t>Badger Flow Meter
Modbus TCP-IP</t>
  </si>
  <si>
    <t>NO</t>
  </si>
  <si>
    <t xml:space="preserve"> manual mode for duty pump</t>
  </si>
  <si>
    <t>reverse CR for Duty pump only</t>
  </si>
  <si>
    <t>YES 1</t>
  </si>
  <si>
    <t>YES</t>
  </si>
  <si>
    <t>No</t>
  </si>
  <si>
    <t>See special sites PLC upgrade amendment</t>
  </si>
  <si>
    <t>Flag City Csa #13 Well #1</t>
  </si>
  <si>
    <t>Well-1pump</t>
  </si>
  <si>
    <t>pressure switch control</t>
  </si>
  <si>
    <t>NO-3</t>
  </si>
  <si>
    <t>No room in panel, room in building for H frame</t>
  </si>
  <si>
    <t>Monitor Water pressure, using user defined setpoints (within specif range) to provide  I/O to call and stop well motor. monitor electrical current and alarm for low water pressure, high electrical current</t>
  </si>
  <si>
    <t>Flag City CSA #13 Storm Site</t>
  </si>
  <si>
    <t xml:space="preserve">Storm Water </t>
  </si>
  <si>
    <t>Storm-2pump</t>
  </si>
  <si>
    <t>no room in panel, outdoor site would need  concrete footing H frame with secure enclosure</t>
  </si>
  <si>
    <t>Yes</t>
  </si>
  <si>
    <t>monitor sump level to call and stop alternating pump motors, provide a Low-Low to stop all pump operation and provide alarm, Low Level to stop operating pump, high Level to call pump, high-high to call both pumps and alarm</t>
  </si>
  <si>
    <t>Flag City County Service Area 31 Well #2</t>
  </si>
  <si>
    <t>Well</t>
  </si>
  <si>
    <t xml:space="preserve">pressure switch control requested </t>
  </si>
  <si>
    <t>H frame would need to be intalled in a secure cage next to the secure cage of the control cabinet to avoid vandalism</t>
  </si>
  <si>
    <t>Monitor Water pressure, using user defined setpoints (within specif range) to provide I/O to call and stop well motor. monitor electrical current and alarm</t>
  </si>
  <si>
    <t>Flag City County Service Area  31 Well #3 (Truck Stop)</t>
  </si>
  <si>
    <t>   A, D</t>
  </si>
  <si>
    <t>Hach SC4500
Modbus TCP-IP</t>
  </si>
  <si>
    <t>YES-2</t>
  </si>
  <si>
    <t>See special sites PLC upgrade amendment create a panic mode fault disable operations PLC  (incorperate an Alarm Reset button to reset PLC)</t>
  </si>
  <si>
    <t>Thornton County Service Area 12 Well #2</t>
  </si>
  <si>
    <t>IG21 I/O From PLC</t>
  </si>
  <si>
    <t>see amendment for more information</t>
  </si>
  <si>
    <t>YES-1</t>
  </si>
  <si>
    <t>Possibly room in the panel once removing the auto dialer.  see pictures otherwise the only other available space is outside the building on the western exposure</t>
  </si>
  <si>
    <t>Thornton County Service Area 12 Booster Station</t>
  </si>
  <si>
    <t>Booster Station</t>
  </si>
  <si>
    <t> B, D
Upgrade two Compact PLCs</t>
  </si>
  <si>
    <t>ATI Chlorine Anylizer
Modbus TCP-IP</t>
  </si>
  <si>
    <t>yes-2</t>
  </si>
  <si>
    <t>POssible room inside the panel after plc upgrade otherwise H frame would be best on eastern exposure of cabineet</t>
  </si>
  <si>
    <t>Thornton County Service Area 12 Well #1</t>
  </si>
  <si>
    <t>Well-1Pump Booster-1Pump</t>
  </si>
  <si>
    <t> Replace TESCO LIQUITRONICS II, with PLC IO and logic</t>
  </si>
  <si>
    <t>more details TBD</t>
  </si>
  <si>
    <t>Monitor Wet well level with pre-defined levels to call and stop Well and blower motors, monitor System water pressure with user defined setpoints (within Specified range) to call and stop booster pump motor monitor electrical current and alarm, alarm for wet well high and low alarm setpoints</t>
  </si>
  <si>
    <t>Mokelumne Acres Maintenance District Well #9</t>
  </si>
  <si>
    <t>Well-1Pump</t>
  </si>
  <si>
    <t>IG41 I/O without PLC</t>
  </si>
  <si>
    <t>Room inside the building for H frame</t>
  </si>
  <si>
    <t>Monitor Water pressure, using user defined setpoints (within specified range) to provide  I/O to call and stop well motor. monitor electrical current and alarm monitor ATS position alarm for generator fail to run.</t>
  </si>
  <si>
    <t>Mokelumne Acres Maintenance District Well #3</t>
  </si>
  <si>
    <t>The Generator motor Inside the building makes for cramped quarters. ther is room on the northern exposure outsid ethe building between the PGE electriv and gas meteres, otherwise the easten or southern exposures are better suited for H frame</t>
  </si>
  <si>
    <t>Monitor Water pressure, using user defined setpoints (within specified range) to provide I/O to call and stop well motor. monitor electrical current and alarm for low water pressre, high electrical current</t>
  </si>
  <si>
    <t>Mokelumne Acres Maintenance District Well #7</t>
  </si>
  <si>
    <t>There is room inside the building for H frame</t>
  </si>
  <si>
    <t>Monitor Water pressure alarm for runtime (well is emergency use only notice to public must be issued within 24hrs upon runtime</t>
  </si>
  <si>
    <t>Mokelumne Acres Maintenance District Well #8</t>
  </si>
  <si>
    <t>Monitor Water pressure, using user defined setpoints (within specified range) to provide I/O to call and stop well motor. monitor electrical current and alarm. Monitor Cl2 sensor to provide alert for low level residual and alarm for high level redsduial</t>
  </si>
  <si>
    <t>Mokelumne Acres Maintenance District Well #6</t>
  </si>
  <si>
    <t>The Well head and motor Take up substantial space insid the building, There is space available between the Control cabinet and door inside the building, otherwise only the southern and wester exposures are availible outside the building</t>
  </si>
  <si>
    <t>Monitor, and read modbus tags from yaskawa drive, monitor Cl2 sensor, alert low residial, alarm high residual.  provide additional water pressure sensor to be monitored by PLC, monitoring pressure from PLC and and Modbus tag, alarms for high and low water pressure (the Yaskawa iQpump will stop reporting during a power outage to continue to monitor water pressure during outage conditions an additional pressure switch is neccisary to be connected to the PLC under UPS emergency power)</t>
  </si>
  <si>
    <t>Fairway Estates County Service Area Well #1</t>
  </si>
  <si>
    <t>there is room inside the building at  the north eastern exposure otherwise space is available ouside the bui;ding on the eastern and western exposures</t>
  </si>
  <si>
    <t>Monitor Water pressure, using user defined setpoints (within specified range) to provide  I/O to call and stop well motor. monitor electrical current and alarm for low pressure, high current. monitor ATS position alarm for generator fail to run.</t>
  </si>
  <si>
    <t>Fairway Estates County Service Area Well #2</t>
  </si>
  <si>
    <t>Outdoor site, there is space available adjacent to the control cabinet</t>
  </si>
  <si>
    <t>monitor and read modbus tags from Yaskawa drive, provide additional Water pressure sensor to monitored by PLC monitoring pressure from PLC and and Modbus tag, alarm for low and high water pressure (the Yaskawa iQpump will stop reporting during a power outage to continue to monitor water pressure during outage conditions an additional pressure switch is neccisary to be connected to the PLC under UPS emergency power)</t>
  </si>
  <si>
    <t>Acampo Maintenance District Well #2</t>
  </si>
  <si>
    <t>there is room inside the building for H frame</t>
  </si>
  <si>
    <t>Monitor Water pressure, using user defined setpoints (within specified range) to provide I/O to call and stop well motor. monitor electrical current and alarm for low and high water pressure and  high electrical current.</t>
  </si>
  <si>
    <t>Acampo Maintenance District Well #1</t>
  </si>
  <si>
    <t>San Joaquin Water Works #2 Well #1</t>
  </si>
  <si>
    <t>room inside building for H frame</t>
  </si>
  <si>
    <t>Monitor Water pressure, using user defined setpoints (within specif range) to provide I/O to call and stop well motor. monitor electrical current and alarm for low pressure, high current. monitor ATS position alarm for generator fail to run.</t>
  </si>
  <si>
    <t>San Joaquin Water Works #2 Well #2</t>
  </si>
  <si>
    <t>outdoor site, room adjacent to control cabinet for H frame</t>
  </si>
  <si>
    <t>Monitor Water pressure, using user defined setpoints (within specif range) to provide I/O to call and stop well motor. monitor electrical current and alarm for low pressure, high current.</t>
  </si>
  <si>
    <t>Clements County Service Area 43 Well #1</t>
  </si>
  <si>
    <t>Clements County Service Area Well #2</t>
  </si>
  <si>
    <t>Morada Estates North County Service Area 46 Well #2</t>
  </si>
  <si>
    <t>monitor water pressure, water flow pulse output meter, utilizing user defined setpoints (within spaecified range) provide I/O to call and stop well pump motor. monitor e;ectrical current of motor and call alarm for high currunt, alarm for low and high water pressure</t>
  </si>
  <si>
    <t>Morada Estates North County Service Area 46 Well #3</t>
  </si>
  <si>
    <t>Monitor Water pressure, using user defined setpoints (within specified range) to provide I/O to call and stop well motor. monitor electrical current and alarm for low pressure, high current. monitor ATS position alarm for generator fail to run.</t>
  </si>
  <si>
    <t>Morada Estates North County Service Area 46 Well #1</t>
  </si>
  <si>
    <t>monitor water pressure alarm for runtime (well is emergency use only notice to public must be issued within 24hrs upon runtime provide user defined setpoints to run and stop well pump motor monitor ATS position and alarm for generator runtime failure</t>
  </si>
  <si>
    <t>Wilkinson Manor Maintenance District Well #3</t>
  </si>
  <si>
    <t>IG41 I/O fromTCP-IP I/O(Yaskawa VFD) I/O without PLC</t>
  </si>
  <si>
    <t>there is panel space, it is shared wiht high voltage electrical, there is space for an h frame, but it is cramped in the building, Directly outside the building is cramped also. see site photos</t>
  </si>
  <si>
    <t>monitor and read modbus tags from Yaskawa drive provide additional Water pressure sensor to monitored by PLC monitoring pressure from PLC and and Modbus tag monitor position of ATS alarm for generator runtime failure, Alarm Yaskawa drive alarms (the Yaskawa iQpump will stop reporting during a power outage to continue to monitor water pressure during outage conditions an additional pressure switch is neccisary to be connected to the PLC under UPS emergency power)</t>
  </si>
  <si>
    <t>Wilkinson Manor Maintenance District Well #2</t>
  </si>
  <si>
    <t>there is no room inside the panel, there is a shack onsite with room for an H frame, there is also a concrete pad with room to install H frame</t>
  </si>
  <si>
    <t>monitor water pressure alarm for runtime (well is emergency use only notice to public must be issued within 24hrs upon runtime provide user defined setpoints to run and stop well pump motor</t>
  </si>
  <si>
    <t>Morada Estates Maintenance District Well #1</t>
  </si>
  <si>
    <t>there is no room in the panel, there is rooom inside the building for h frame</t>
  </si>
  <si>
    <t>Well is offline. the equipment provided for this site may be used elsewhere or as a redundant point of system water pressure as the water from well 2 is pumped directly to this sites pressure vessel</t>
  </si>
  <si>
    <t>Morada Estates Maintenance District Well #2</t>
  </si>
  <si>
    <t>there is room inside the building for h frame</t>
  </si>
  <si>
    <t>monitor and read modbus tags from Yaskawa drive, provide additional Water pressure sensor to monitored by PLC, monitoring pressure from PLC and and Modbus tag, alarm for low and high water pressure</t>
  </si>
  <si>
    <t>Morada Manor Maintenance District Well #1</t>
  </si>
  <si>
    <t>there is an abandoned wellhead in the buildinlg making for close quarters, i think the installoer may want to install footings outside to install H frame</t>
  </si>
  <si>
    <t>monitor and read modbus tags from Yaskawa drive, provide additional Water pressure sensor to monitored by PLC, alarm for low and high water pressure(the Yaskawa iQpump will stop reporting during a power outage to continue to monitor water pressure during outage conditions an additional pressure switch is neccisary to be connected to the PLC under UPS emergency power)</t>
  </si>
  <si>
    <t>Almond Park Maintenance District Well #1</t>
  </si>
  <si>
    <t>Morada Acres Maintenance District Well #1</t>
  </si>
  <si>
    <t>the active wellhead is inside the builing making for tight quarters, there is room for h frame outside the building</t>
  </si>
  <si>
    <t>Gayla Manor Maintenance District Well #1</t>
  </si>
  <si>
    <t>the best space in the building for an H frame is currently occupied by my lame samsara panel, i will move it</t>
  </si>
  <si>
    <t>monitor and read modbus tags from Yaskawa drive, provide additional Water pressure sensor to monitored by PLC, monitoring pressure from PLC and and Modbus tag, alarm for low and high water pressure, alarm Yaskawa drive alarms (the Yaskawa iQpump will stop reporting during a power outage to continue to monitor water pressure during outage conditions an additional pressure switch is neccisary to be connected to the PLC under UPS emergency power)</t>
  </si>
  <si>
    <t>Shaded Terrace Maintenance District Well #1</t>
  </si>
  <si>
    <t>there is no room in the panel, there is room next to it for footings and a H frame</t>
  </si>
  <si>
    <t>Walnut Acres Maintenance Distrcit water and Storm water facility</t>
  </si>
  <si>
    <t>Water &amp; Storm Water</t>
  </si>
  <si>
    <t>monitor system water pressured,  using user defined setpoints (within specified range) to provide I/O to call and stop well motors.provide I/O for Lead - Lag positions  wells ato be alternated  at user defineed intervals. monitor electrical current of 2 well motors and 1 storm pump motor. monitor level of storm sump and provide I/O to pumpdown storm sump at user defined intervals. alarm for low and high water pressure, high motor currents, high level storm sump</t>
  </si>
  <si>
    <t>Waterloo 99 County Service Area 15 Wastewater treastment</t>
  </si>
  <si>
    <t>2 reverse pumps</t>
  </si>
  <si>
    <t xml:space="preserve">See Pictures there is some space available on the wall inside the building if the flow meter output device is incorperated onto cabintet also the cotrol cabinet can be upgraded to incorperate equipment. Otherwise space is available outside the building on the western exposure under the awning, inside the building the plant air blowers create a +20 degree temerature swing. </t>
  </si>
  <si>
    <t xml:space="preserve">monitor sanitary sewer sump level to provide I/O for pumpdown cycle. alow for user defined timed motor run intervals (within specified range) to not surcharge the sewer treatment plant, and alow for varying heights of pumpdown to alow for reduction of "Grease Ring," Sewer pumps must alternate.utilize Low-Low Shutdown and alarm, Low level stop, High level call, and High High Level alarm and call of both sewer pumps. Provide I/O for reverse run of sewer pumps. Monitor and Alarm electrical current of sewer pumps monitor level of Sewer Plant digester tank to alert at user defined level for decant protocol. </t>
  </si>
  <si>
    <t>Lincoln Village Maintenance District Wastewater</t>
  </si>
  <si>
    <r>
      <rPr>
        <sz val="10"/>
        <color rgb="FF000000"/>
        <rFont val="Helvetica Neue"/>
      </rPr>
      <t xml:space="preserve"> Primex VPAC 6
Modbus TCP/IP
</t>
    </r>
    <r>
      <rPr>
        <sz val="10"/>
        <color rgb="FFFF0000"/>
        <rFont val="Helvetica Neue"/>
      </rPr>
      <t>INSTALLED BY SJC</t>
    </r>
  </si>
  <si>
    <t xml:space="preserve">See site photos. There is no room on the floor to mount H frame without moving sump washdown equipment, there is space on the wall to mount cabinet.
===================
</t>
  </si>
  <si>
    <t>monitor sanitary sewer sump level to provide I/O for pumpdown cycle.alow for varying heights of pumpdown to alow for reduction of "Grease Ring," Sewer pumps must alternate.utilize Low-Low Shutdown and alarm, Low level stop, High level call, and High High Level alarm and call of both sewer pumps. Provide I/O for reverse run of sewer pumps</t>
  </si>
  <si>
    <t>Pacific Gardens Lift Station</t>
  </si>
  <si>
    <t>Lift Station</t>
  </si>
  <si>
    <t>repleace current reverse switches with reverse CRs, 
Add status of each to PLC.</t>
  </si>
  <si>
    <t>there is some room for  frame, across the room from controls cabinet. see photos. there is room on the the northern exposure outside the building</t>
  </si>
  <si>
    <t>2,   replace existing CTs</t>
  </si>
  <si>
    <t>monitor and read tags of Primex control panel, provide I/O for reverse run sewer pumps operation monitor and alarm sewer pump electrical current, alarm primex alarms</t>
  </si>
  <si>
    <t>Hospital Lift Station</t>
  </si>
  <si>
    <t>Primex-3000XC
Modbus RTU</t>
  </si>
  <si>
    <t xml:space="preserve">IG41 I/O from  PLC,  I/O from RS485 serial Modbus RTU (Primex PC3000-XC) </t>
  </si>
  <si>
    <r>
      <rPr>
        <sz val="10"/>
        <color rgb="FF000000"/>
        <rFont val="Helvetica Neue"/>
      </rPr>
      <t xml:space="preserve">Badger M2000 Flowmeter 
Modbus TCP-IP
</t>
    </r>
    <r>
      <rPr>
        <sz val="10"/>
        <color rgb="FF000000"/>
        <rFont val="Helvetica Neue"/>
      </rPr>
      <t xml:space="preserve">
</t>
    </r>
  </si>
  <si>
    <t>there is room for H frame adjacent to control panel, must incorperate or move flow meter output devices. Government buildings strongly considering a major upgrade to the station (new pumps, controls, and equipment,) the timeline is after the SCADA projects completion. the SCADA equiment will be incorperated into the new cabinet when installed.</t>
  </si>
  <si>
    <t xml:space="preserve">monitor and read tags of Primex pump controller monitor and read modbus tags of badger flow meter controllers (Currently I am waiting for the TCP-IP daughterboards for the badger meter cotrollers, flow is monitored by 4-20 output from the meter controller sent to the AI card of a micro 820, IP to Samsara) monitor motor electrical current, alarm high sump, alarm primex alarms monitor Exhaust fan motor current for operation </t>
  </si>
  <si>
    <t>Santos Ranch County Service Area 35 Well #1</t>
  </si>
  <si>
    <t>Well is Currently under reconstruction. work is expected to be completed April '24 wellhead is located inside building making for tight spaces. itherwise space is avalable on northern and eastern exposures ouside the building for H frame</t>
  </si>
  <si>
    <t>Santos Ranch County Service Area 35 Well #2</t>
  </si>
  <si>
    <t>thered is room inside the building for H frame</t>
  </si>
  <si>
    <t>Corral Hollow Maintenance District Well #2</t>
  </si>
  <si>
    <t>there is no room inside the panel, there is roominside the building</t>
  </si>
  <si>
    <t>monitor and read modbus tags from Yaskawa drive, provide additional Water pressure sensor to monitored by PLC, alarm for low and high water pressure Alarm Yaskawa drive alarms</t>
  </si>
  <si>
    <t>Corral Hollow Maintenance District Well #1</t>
  </si>
  <si>
    <t>there is no room in the panel, room availible inside and outside the building for H frame</t>
  </si>
  <si>
    <t>Fair Oaks Well #4</t>
  </si>
  <si>
    <t>the control section of the cabiet is available as part of the PLC upgrade</t>
  </si>
  <si>
    <t>Fair Oaks Well #3</t>
  </si>
  <si>
    <t xml:space="preserve">The Control section of the cabinet is available </t>
  </si>
  <si>
    <t>monitor and read modbus tags from Yaskawa drive, provide additional Water pressure sensor to monitored by PLC, monitoring pressure from PLC and and Modbus tag, monitor position of ATS alarm for generator runtime failure, Alarm Yaskawa drive alarms (the Yaskawa iQpump will stop reporting during a power outage to continue to monitor water pressure during outage conditions an additional pressure switch is neccisary to be connected to the PLC under UPS emergency power)</t>
  </si>
  <si>
    <t>Fair Oaks Well #2</t>
  </si>
  <si>
    <t>Costello Sewer Treatment Plant</t>
  </si>
  <si>
    <t>WWTP-Tag read Write</t>
  </si>
  <si>
    <t>C,D</t>
  </si>
  <si>
    <r>
      <rPr>
        <sz val="10"/>
        <color rgb="FF000000"/>
        <rFont val="Helvetica Neue"/>
      </rPr>
      <t xml:space="preserve">Primex-3000XC
Modbus RTU
</t>
    </r>
    <r>
      <rPr>
        <sz val="10"/>
        <color rgb="FFFF0000"/>
        <rFont val="Helvetica Neue"/>
      </rPr>
      <t>TO BE INSTALLED BY SJC</t>
    </r>
  </si>
  <si>
    <t>No, existing, do not upgrade</t>
  </si>
  <si>
    <t>there is some space available inside the control cabinet where the communication equipment (samsara / DSL modem) reside otherwise space is available for H frame</t>
  </si>
  <si>
    <t>monitor and read tags from plant AB MicroLogix PLC. Adjacent to sewer plant, monitor sanitary sewer sump level to provide I/O for pumpdown cycle.alow for varying heights of pumpdown to alow for reduction of "Grease Ring," Sewer pumps must alternate.utilize Low-Low Shutdown and alarm, Low level stop, High level call, and High High Level alarm and call of both sewer pumps. Provide I/O for reverse run of sewer pumps. Alarm for High Level sump, alarm AB Micro logix alarms</t>
  </si>
  <si>
    <t>Zephyr Lift Station</t>
  </si>
  <si>
    <t>Reverse CR Requested</t>
  </si>
  <si>
    <t>outdoor site, there is space available ajacent to control cabine for H frame</t>
  </si>
  <si>
    <t>monitor and read tags of Primex control panel, provide I/O for reverse run sewer pumps operation monitor and alarm sewer pump electrical current, alarm primex alarms, monitor ATS and provide alarm for generator runtime failure</t>
  </si>
  <si>
    <t>Linney Wastewater Treatment</t>
  </si>
  <si>
    <t>NO, exinsting, Do not Upgrade</t>
  </si>
  <si>
    <t>monitor and read tags from plant AB MicroLogix PLC,  alarm AB Micro logix alarms</t>
  </si>
  <si>
    <t>Par County Estates County Service Area 16 Well #2</t>
  </si>
  <si>
    <t>Outdoor site pending PGE inspection for internal improvements to high voltage electrical equipment</t>
  </si>
  <si>
    <t>Par County Estates County Service Area 16 Well #3</t>
  </si>
  <si>
    <t>Well-2Pump</t>
  </si>
  <si>
    <t xml:space="preserve">room in building for H frame </t>
  </si>
  <si>
    <t>This site may best be described as "If it 'aint broke, don't fix it" the booster pump draws water from the onsited storage tank and pummps into the onsite pressure vessel (currently controlled by pressure switch,) this can be priovided by utilizing PLC logic(I.E. Pressure sensor&gt;I/O&gt;BoosterPump.) The well that fills the storage tank is controlled by a warwick probe relay controller. I think too much effort would go into wiring new automation controlls for PLC logic when the solid state controls work.</t>
  </si>
  <si>
    <t>Raymus Village waste Water</t>
  </si>
  <si>
    <t>small fenced in site, there is room for an H frame west of transformer. In house improvements beig discussed with county engineers TBD</t>
  </si>
  <si>
    <t>Raymus Village Well  #1 &amp; #2</t>
  </si>
  <si>
    <t>NO work needed , except D</t>
  </si>
  <si>
    <t>Existing, do not upgrade</t>
  </si>
  <si>
    <t xml:space="preserve">there is not enough room in panel, there is room for H frame adjacent to control cabinet see site photos for control equipment being installed </t>
  </si>
  <si>
    <t>Monitor tags from AB Control Logix,  alarm Control Logix Alarms, monitor system water pressure alarm high and low levels, monitor well motor current alarm high electrical current</t>
  </si>
  <si>
    <t>Manteca Industrial Park County Service Area 30 Well #1</t>
  </si>
  <si>
    <t>Manteca Industrial Park County Service Area 30 Well #2</t>
  </si>
  <si>
    <t xml:space="preserve">theris no room inside the building for h frame, there is room on the northern exposure for H frame </t>
  </si>
  <si>
    <t>monitor and read modbus tags from Yaskawa drive, provide additional Water pressure sensor to monitored by PLC, alarm for low and high water pressure, alarm Yaskawa drive alarms</t>
  </si>
  <si>
    <t>Rancho San Joaquin Maintenance District Well #1</t>
  </si>
  <si>
    <t>no room in panel, would need a contrete footing for H frame</t>
  </si>
  <si>
    <t>Rancho San Joaquin Maintenance District Well #2</t>
  </si>
  <si>
    <t>see site photos, this is an outdoor facility and would need a secure enclosere adjacent to secure enclosure housing control cabinet</t>
  </si>
  <si>
    <t>monitor and read modbus tags from Yaskawa drive, alarm for low and high water pressure, alarm Yaskawa drive alarms</t>
  </si>
  <si>
    <t>Elkhorn Estates Maintenance District Well #2</t>
  </si>
  <si>
    <t>no room in panel, outdoor site would need  concrete footing H frame</t>
  </si>
  <si>
    <t>Elkhorn Estates Maintenance District Well #1</t>
  </si>
  <si>
    <t>no room in panel, room inside building for H frame</t>
  </si>
  <si>
    <t xml:space="preserve">Bear Creek </t>
  </si>
  <si>
    <t>Storm-2Pump</t>
  </si>
  <si>
    <t>Outdoor facility, room to add H frame next to control cabinet</t>
  </si>
  <si>
    <t>monitor sump level,motor current alarm high level sump high electrical current</t>
  </si>
  <si>
    <t>Blatt Estates CSA #46</t>
  </si>
  <si>
    <t>Cherokee Industrial Park #1 CSA #17</t>
  </si>
  <si>
    <t>indoor facility room inside building for new equipment</t>
  </si>
  <si>
    <t>Cherokee Industrial Park #2 CSA #17</t>
  </si>
  <si>
    <t xml:space="preserve">indoor facility has had a history of vandalism to the point the building is clad with 1/4" steel plate to deter break-ins.room inside building fo new cabinets </t>
  </si>
  <si>
    <t>Terra Del Sol CSA #41</t>
  </si>
  <si>
    <t>Wastewater-2Pump</t>
  </si>
  <si>
    <t>SJCoPW is looking into replacing the pump controller as the current controller is obsoletee and no longer supported more than likely add a level transducer and current transducers for alarms and monitoring</t>
  </si>
  <si>
    <t>Lincoln Center Storm</t>
  </si>
  <si>
    <t>Storm-1Pump</t>
  </si>
  <si>
    <t xml:space="preserve">Small fenced in area </t>
  </si>
  <si>
    <t>monitor storm sump level alarm for high and low levels, monitor and alarm current of storm pump motors</t>
  </si>
  <si>
    <t>Forest Lake CSA #29</t>
  </si>
  <si>
    <t>Room inside building to for new cabinet</t>
  </si>
  <si>
    <t>Monitor storm sump level alarm for high and low levels, monitor and alarm current of storm pump motors, alert for power outage intrusion alarm and bypass, current pump controller is adequate</t>
  </si>
  <si>
    <t>Lincoln Village Storm #1</t>
  </si>
  <si>
    <t>Storm-3Pump</t>
  </si>
  <si>
    <t>new relay controlls installed in 2023, would perfer to utiilize them, use level transducer to monitor and report sump level, CT's on all motors to monitor runtime alarm for high level sump or transducer</t>
  </si>
  <si>
    <t>Lincoln Village Storm #2</t>
  </si>
  <si>
    <t>Lincoln Village Storm #3</t>
  </si>
  <si>
    <t>Raymus Village Storm Site</t>
  </si>
  <si>
    <t>Tallahatchey Terrace CSA #3</t>
  </si>
  <si>
    <t>outdoor site install H frame to north of control panel</t>
  </si>
  <si>
    <t>Thornton Storm Site</t>
  </si>
  <si>
    <t>outdoor site with a large control cabinet, if there is not room inside the cavbinet there is room on the northern exposure of control cabinet</t>
  </si>
  <si>
    <t>Victor Storm Site</t>
  </si>
  <si>
    <t>Outdoor site Site has no shade, ecposed to the elements room to place H frame southeast of control panel</t>
  </si>
  <si>
    <t>Morada Manor Storm</t>
  </si>
  <si>
    <t>Out door site, room available for H frame south of control cabinet and disconect cabinet</t>
  </si>
  <si>
    <t>Morada Estates Zone A Storm Site</t>
  </si>
  <si>
    <t>outdoor site with plenty of shade room for H frame next to control cabinet</t>
  </si>
  <si>
    <t xml:space="preserve">Morada Estates North Storm Site </t>
  </si>
  <si>
    <t>outdoor room north of control cabinet for H frame</t>
  </si>
  <si>
    <t>Wilkinson Manor Storm Site</t>
  </si>
  <si>
    <t>outdoor facility room adjacent for H frame</t>
  </si>
  <si>
    <t>Oak Creek Storm Site</t>
  </si>
  <si>
    <t>outdoor facility with adequate shade, room north of control cabinet for H frame</t>
  </si>
  <si>
    <t>Lloyd Lane Storm Site #1</t>
  </si>
  <si>
    <t>outdoor facility in gated community adequate shade, room adjacent to control cabinet for H frame</t>
  </si>
  <si>
    <t>Lloyd Lane Storm Site #2</t>
  </si>
  <si>
    <t>Out door facility, new h frame required best bet is to incorperate controls into new cabinet</t>
  </si>
  <si>
    <t>simple control cabinet is a small 8"x10" box housing HOA switch, circuit bresker, control relay attached to float switch, new PLC logic may be deployed, Level transducer to monitor sump level,current transducer, alarm high level sump, high electrical current</t>
  </si>
  <si>
    <t>Lloyd Lane Storm Site #3</t>
  </si>
  <si>
    <t>outdoor facility shaded untill mid afternoon room for H frame adjacent to control cabinet</t>
  </si>
  <si>
    <t xml:space="preserve">         </t>
  </si>
  <si>
    <t xml:space="preserve">PLC upgrade Nitrate treatment plant </t>
  </si>
  <si>
    <t>PLC upgrade Well-1Pump Booster-2Pump</t>
  </si>
  <si>
    <t>PLC Upgrade Booster-4Pump</t>
  </si>
  <si>
    <t>Well-1Pump VFD</t>
  </si>
  <si>
    <t>Well-1Pump Emergency Run</t>
  </si>
  <si>
    <t>Well-1Pump Emegency Run</t>
  </si>
  <si>
    <t>Well-1Pump Offline</t>
  </si>
  <si>
    <t>Well-2Pump Storm - 1 Pump</t>
  </si>
  <si>
    <t>Wastewater Treatment Plant - 2 Pump</t>
  </si>
  <si>
    <t>Wastewater - 2 Pump VPAC 6</t>
  </si>
  <si>
    <t>Wastewater-2 Pump VPAC 6</t>
  </si>
  <si>
    <t>Wastewater - 3 pump</t>
  </si>
  <si>
    <t>PLC upgrade Well-1Pump</t>
  </si>
  <si>
    <t>WWTP-Tag read Write / Wastewater_2Pump 3000XC</t>
  </si>
  <si>
    <t>Wastewater-2 Pump 3000XC</t>
  </si>
  <si>
    <t>Wastewater-2 Pump flowmeter connection</t>
  </si>
  <si>
    <t>ATI CL2 analyzer</t>
  </si>
  <si>
    <t>TCP Treatment plant -Tag read write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</si>
</sst>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quot;$&quot;#,##0.00"/>
  </numFmts>
  <fonts count="31">
    <font>
      <sz val="10"/>
      <color indexed="8"/>
      <name val="Helvetica Neue"/>
    </font>
    <font>
      <sz val="12"/>
      <color indexed="8"/>
      <name val="Helvetica Neue"/>
    </font>
    <font>
      <sz val="10"/>
      <color theme="1"/>
      <name val="Helvetica Neue"/>
    </font>
    <font>
      <b/>
      <sz val="12"/>
      <color indexed="8"/>
      <name val="Helvetica Neue"/>
    </font>
    <font>
      <b/>
      <sz val="10"/>
      <color indexed="8"/>
      <name val="Helvetica Neue"/>
    </font>
    <font>
      <sz val="12"/>
      <color rgb="FF00B050"/>
      <name val="Helvetica Neue"/>
    </font>
    <font>
      <sz val="10"/>
      <color indexed="8"/>
      <name val="Helvetica Neue"/>
    </font>
    <font>
      <sz val="11"/>
      <color indexed="8"/>
      <name val="Helvetica Neue"/>
    </font>
    <font>
      <sz val="14"/>
      <color indexed="8"/>
      <name val="Helvetica Neue"/>
    </font>
    <font>
      <b/>
      <sz val="16"/>
      <color indexed="8"/>
      <name val="Helvetica Neue"/>
    </font>
    <font>
      <b/>
      <sz val="14"/>
      <color indexed="8"/>
      <name val="Helvetica Neue"/>
    </font>
    <font>
      <b/>
      <sz val="11"/>
      <color indexed="8"/>
      <name val="Helvetica Neue"/>
    </font>
    <font>
      <sz val="11"/>
      <color rgb="FF242424"/>
      <name val="Calibri"/>
      <family val="2"/>
    </font>
    <font>
      <sz val="10"/>
      <color rgb="FF242424"/>
      <name val="ControlIcons"/>
    </font>
    <font>
      <b/>
      <sz val="10"/>
      <color rgb="FF000000"/>
      <name val="Times New Roman"/>
      <family val="1"/>
    </font>
    <font>
      <sz val="10"/>
      <color rgb="FF000000"/>
      <name val="Times New Roman"/>
      <family val="1"/>
    </font>
    <font>
      <b/>
      <sz val="12"/>
      <color rgb="FF000000"/>
      <name val="Times New Roman"/>
      <family val="1"/>
    </font>
    <font>
      <sz val="9"/>
      <color rgb="FF000000"/>
      <name val="Times New Roman"/>
      <family val="1"/>
    </font>
    <font>
      <sz val="11"/>
      <color rgb="FF3A3A3A"/>
      <name val="Source Sans Pro"/>
      <family val="2"/>
    </font>
    <font>
      <sz val="10"/>
      <color rgb="FFC00000"/>
      <name val="Helvetica Neue"/>
    </font>
    <font>
      <sz val="10"/>
      <color rgb="FF000000"/>
      <name val="Helvetica Neue"/>
      <charset val="1"/>
    </font>
    <font>
      <u/>
      <sz val="10"/>
      <color theme="10"/>
      <name val="Helvetica Neue"/>
    </font>
    <font>
      <sz val="10"/>
      <color rgb="FF000000"/>
      <name val="Helvetica Neue"/>
    </font>
    <font>
      <b/>
      <sz val="12"/>
      <color rgb="FF000000"/>
      <name val="Helvetica Neue"/>
    </font>
    <font>
      <sz val="12"/>
      <color rgb="FF000000"/>
      <name val="Helvetica Neue"/>
    </font>
    <font>
      <b/>
      <sz val="18"/>
      <color indexed="8"/>
      <name val="Helvetica Neue"/>
    </font>
    <font>
      <b/>
      <sz val="12"/>
      <color rgb="FFFF0000"/>
      <name val="Helvetica Neue"/>
    </font>
    <font>
      <b/>
      <u val="double"/>
      <sz val="12"/>
      <color rgb="FF000000"/>
      <name val="Helvetica Neue"/>
    </font>
    <font>
      <b/>
      <sz val="14"/>
      <color rgb="FF000000"/>
      <name val="Helvetica Neue"/>
    </font>
    <font>
      <sz val="11"/>
      <color rgb="FFFF0000"/>
      <name val="Helvetica Neue"/>
    </font>
    <font>
      <sz val="10"/>
      <color rgb="FFFF0000"/>
      <name val="Helvetica Neue"/>
    </font>
  </fonts>
  <fills count="2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A6A6A6"/>
        <bgColor indexed="64"/>
      </patternFill>
    </fill>
    <fill>
      <patternFill patternType="solid">
        <fgColor rgb="FFC0C0C0"/>
        <bgColor indexed="64"/>
      </patternFill>
    </fill>
    <fill>
      <patternFill patternType="solid">
        <fgColor theme="7"/>
        <bgColor indexed="64"/>
      </patternFill>
    </fill>
    <fill>
      <patternFill patternType="solid">
        <fgColor rgb="FFFF0000"/>
        <bgColor indexed="64"/>
      </patternFill>
    </fill>
    <fill>
      <patternFill patternType="solid">
        <fgColor theme="2"/>
        <bgColor indexed="64"/>
      </patternFill>
    </fill>
    <fill>
      <patternFill patternType="solid">
        <fgColor theme="5"/>
        <bgColor indexed="64"/>
      </patternFill>
    </fill>
    <fill>
      <patternFill patternType="solid">
        <fgColor rgb="FFD9D9D9"/>
        <bgColor rgb="FF000000"/>
      </patternFill>
    </fill>
    <fill>
      <patternFill patternType="solid">
        <fgColor rgb="FF0078BF"/>
        <bgColor rgb="FF000000"/>
      </patternFill>
    </fill>
    <fill>
      <patternFill patternType="solid">
        <fgColor rgb="FFE6BD00"/>
        <bgColor rgb="FF000000"/>
      </patternFill>
    </fill>
    <fill>
      <patternFill patternType="solid">
        <fgColor rgb="FF11AC99"/>
        <bgColor rgb="FF000000"/>
      </patternFill>
    </fill>
    <fill>
      <patternFill patternType="solid">
        <fgColor rgb="FFF00078"/>
        <bgColor rgb="FF000000"/>
      </patternFill>
    </fill>
    <fill>
      <patternFill patternType="solid">
        <fgColor rgb="FF2F7115"/>
        <bgColor rgb="FF000000"/>
      </patternFill>
    </fill>
    <fill>
      <patternFill patternType="solid">
        <fgColor theme="4"/>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right style="medium">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3">
    <xf numFmtId="0" fontId="0" fillId="0" borderId="0" applyNumberFormat="0" applyFill="0" applyBorder="0" applyProtection="0">
      <alignment vertical="top" wrapText="1"/>
    </xf>
    <xf numFmtId="44" fontId="6" fillId="0" borderId="0" applyFont="0" applyFill="0" applyBorder="0" applyAlignment="0" applyProtection="0"/>
    <xf numFmtId="0" fontId="21" fillId="0" borderId="0" applyNumberFormat="0" applyFill="0" applyBorder="0" applyAlignment="0" applyProtection="0">
      <alignment vertical="top" wrapText="1"/>
    </xf>
  </cellStyleXfs>
  <cellXfs count="147">
    <xf numFmtId="0" fontId="0" fillId="0" borderId="0" xfId="0">
      <alignment vertical="top" wrapText="1"/>
    </xf>
    <xf numFmtId="0" fontId="7" fillId="0" borderId="0" xfId="0" applyFont="1">
      <alignment vertical="top" wrapText="1"/>
    </xf>
    <xf numFmtId="0" fontId="8" fillId="0" borderId="0" xfId="0" applyFont="1">
      <alignment vertical="top" wrapText="1"/>
    </xf>
    <xf numFmtId="0" fontId="9" fillId="0" borderId="0" xfId="0" applyFont="1">
      <alignment vertical="top" wrapText="1"/>
    </xf>
    <xf numFmtId="0" fontId="10" fillId="0" borderId="0" xfId="0" applyFont="1">
      <alignment vertical="top" wrapText="1"/>
    </xf>
    <xf numFmtId="0" fontId="3" fillId="0" borderId="0" xfId="0" applyFont="1">
      <alignment vertical="top" wrapText="1"/>
    </xf>
    <xf numFmtId="6" fontId="0" fillId="0" borderId="0" xfId="0" applyNumberFormat="1">
      <alignment vertical="top" wrapText="1"/>
    </xf>
    <xf numFmtId="44" fontId="0" fillId="0" borderId="0" xfId="1" applyFont="1" applyAlignment="1">
      <alignment vertical="top" wrapText="1"/>
    </xf>
    <xf numFmtId="6" fontId="0" fillId="0" borderId="0" xfId="1" applyNumberFormat="1" applyFont="1" applyAlignment="1">
      <alignment vertical="top" wrapText="1"/>
    </xf>
    <xf numFmtId="0" fontId="12" fillId="0" borderId="0" xfId="0" applyFont="1" applyAlignment="1">
      <alignment vertical="center" wrapText="1"/>
    </xf>
    <xf numFmtId="0" fontId="13" fillId="0" borderId="0" xfId="0" applyFont="1" applyAlignment="1">
      <alignment vertical="center" wrapText="1"/>
    </xf>
    <xf numFmtId="0" fontId="14" fillId="4" borderId="1" xfId="0" applyFont="1" applyFill="1" applyBorder="1" applyAlignment="1">
      <alignment vertical="center" wrapText="1"/>
    </xf>
    <xf numFmtId="0" fontId="16" fillId="5" borderId="2" xfId="0" applyFont="1" applyFill="1" applyBorder="1" applyAlignment="1">
      <alignment vertical="center" wrapText="1"/>
    </xf>
    <xf numFmtId="0" fontId="15" fillId="0" borderId="3" xfId="0" applyFont="1" applyBorder="1" applyAlignment="1">
      <alignment horizontal="center" vertical="center" wrapText="1"/>
    </xf>
    <xf numFmtId="0" fontId="17" fillId="0" borderId="4" xfId="0" applyFont="1" applyBorder="1" applyAlignment="1">
      <alignment vertical="center" wrapText="1"/>
    </xf>
    <xf numFmtId="6" fontId="17" fillId="0" borderId="4" xfId="0" applyNumberFormat="1" applyFont="1" applyBorder="1" applyAlignment="1">
      <alignment horizontal="center" vertical="center" wrapText="1"/>
    </xf>
    <xf numFmtId="0" fontId="0" fillId="3" borderId="0" xfId="0" applyFill="1">
      <alignment vertical="top" wrapText="1"/>
    </xf>
    <xf numFmtId="0" fontId="4" fillId="0" borderId="0" xfId="0" applyFont="1">
      <alignment vertical="top" wrapText="1"/>
    </xf>
    <xf numFmtId="0" fontId="11" fillId="0" borderId="0" xfId="0" applyFont="1">
      <alignment vertical="top" wrapText="1"/>
    </xf>
    <xf numFmtId="0" fontId="0" fillId="0" borderId="5" xfId="0" applyBorder="1" applyAlignment="1">
      <alignment horizontal="center" vertical="top" wrapText="1"/>
    </xf>
    <xf numFmtId="0" fontId="0" fillId="0" borderId="5" xfId="0" applyBorder="1">
      <alignment vertical="top" wrapText="1"/>
    </xf>
    <xf numFmtId="44" fontId="0" fillId="3" borderId="0" xfId="1" applyFont="1" applyFill="1" applyAlignment="1">
      <alignment vertical="top" wrapText="1"/>
    </xf>
    <xf numFmtId="0" fontId="0" fillId="0" borderId="6" xfId="0" applyBorder="1">
      <alignment vertical="top" wrapText="1"/>
    </xf>
    <xf numFmtId="0" fontId="0" fillId="0" borderId="7" xfId="0" applyBorder="1">
      <alignment vertical="top" wrapText="1"/>
    </xf>
    <xf numFmtId="0" fontId="0" fillId="0" borderId="8" xfId="0" applyBorder="1">
      <alignment vertical="top" wrapText="1"/>
    </xf>
    <xf numFmtId="0" fontId="0" fillId="0" borderId="9" xfId="0" applyBorder="1">
      <alignment vertical="top" wrapText="1"/>
    </xf>
    <xf numFmtId="0" fontId="0" fillId="3" borderId="8" xfId="0" applyFill="1" applyBorder="1">
      <alignment vertical="top" wrapText="1"/>
    </xf>
    <xf numFmtId="0" fontId="0" fillId="3" borderId="9" xfId="0" applyFill="1" applyBorder="1">
      <alignment vertical="top" wrapText="1"/>
    </xf>
    <xf numFmtId="0" fontId="0" fillId="0" borderId="10" xfId="0" applyBorder="1">
      <alignment vertical="top" wrapText="1"/>
    </xf>
    <xf numFmtId="0" fontId="0" fillId="0" borderId="4" xfId="0" applyBorder="1">
      <alignment vertical="top" wrapText="1"/>
    </xf>
    <xf numFmtId="0" fontId="0" fillId="3" borderId="0" xfId="0" applyFill="1" applyAlignment="1">
      <alignment horizontal="center" vertical="top"/>
    </xf>
    <xf numFmtId="164" fontId="0" fillId="0" borderId="0" xfId="0" applyNumberFormat="1">
      <alignment vertical="top" wrapText="1"/>
    </xf>
    <xf numFmtId="164" fontId="0" fillId="0" borderId="5" xfId="0" applyNumberFormat="1" applyBorder="1">
      <alignment vertical="top" wrapText="1"/>
    </xf>
    <xf numFmtId="164" fontId="0" fillId="0" borderId="0" xfId="0" applyNumberFormat="1" applyFill="1" applyBorder="1">
      <alignment vertical="top" wrapText="1"/>
    </xf>
    <xf numFmtId="165" fontId="0" fillId="0" borderId="0" xfId="0" applyNumberFormat="1">
      <alignment vertical="top" wrapText="1"/>
    </xf>
    <xf numFmtId="164" fontId="0" fillId="3" borderId="0" xfId="0" applyNumberFormat="1" applyFill="1">
      <alignment vertical="top" wrapText="1"/>
    </xf>
    <xf numFmtId="0" fontId="18" fillId="0" borderId="0" xfId="0" applyFont="1" applyAlignment="1">
      <alignment vertical="top"/>
    </xf>
    <xf numFmtId="0" fontId="3" fillId="0" borderId="1" xfId="0" applyFont="1" applyBorder="1">
      <alignment vertical="top" wrapText="1"/>
    </xf>
    <xf numFmtId="164" fontId="0" fillId="0" borderId="0" xfId="0" applyNumberFormat="1" applyFill="1">
      <alignment vertical="top" wrapText="1"/>
    </xf>
    <xf numFmtId="164" fontId="0" fillId="6" borderId="0" xfId="0" applyNumberFormat="1" applyFill="1">
      <alignment vertical="top" wrapText="1"/>
    </xf>
    <xf numFmtId="0" fontId="0" fillId="0" borderId="0" xfId="0" applyAlignment="1">
      <alignment horizontal="right" vertical="top" wrapText="1"/>
    </xf>
    <xf numFmtId="6" fontId="0" fillId="0" borderId="0" xfId="0" applyNumberFormat="1" applyAlignment="1">
      <alignment horizontal="right" vertical="top" wrapText="1"/>
    </xf>
    <xf numFmtId="6" fontId="0" fillId="0" borderId="5" xfId="0" applyNumberFormat="1" applyBorder="1">
      <alignment vertical="top" wrapText="1"/>
    </xf>
    <xf numFmtId="6" fontId="0" fillId="6" borderId="0" xfId="0" applyNumberFormat="1" applyFill="1">
      <alignment vertical="top" wrapText="1"/>
    </xf>
    <xf numFmtId="3" fontId="0" fillId="0" borderId="0" xfId="0" applyNumberFormat="1">
      <alignment vertical="top" wrapText="1"/>
    </xf>
    <xf numFmtId="3" fontId="0" fillId="6" borderId="0" xfId="0" applyNumberFormat="1" applyFill="1">
      <alignment vertical="top" wrapText="1"/>
    </xf>
    <xf numFmtId="6" fontId="0" fillId="0" borderId="0" xfId="0" applyNumberFormat="1" applyFill="1">
      <alignment vertical="top" wrapText="1"/>
    </xf>
    <xf numFmtId="6" fontId="0" fillId="0" borderId="5" xfId="0" applyNumberFormat="1" applyFill="1" applyBorder="1">
      <alignment vertical="top" wrapText="1"/>
    </xf>
    <xf numFmtId="0" fontId="0" fillId="6" borderId="0" xfId="0" applyFill="1">
      <alignment vertical="top" wrapText="1"/>
    </xf>
    <xf numFmtId="0" fontId="0" fillId="7" borderId="0" xfId="0" applyFill="1">
      <alignment vertical="top" wrapText="1"/>
    </xf>
    <xf numFmtId="0" fontId="0" fillId="0" borderId="0" xfId="0" applyFill="1">
      <alignment vertical="top" wrapText="1"/>
    </xf>
    <xf numFmtId="164" fontId="0" fillId="7" borderId="0" xfId="0" applyNumberFormat="1" applyFill="1">
      <alignment vertical="top" wrapText="1"/>
    </xf>
    <xf numFmtId="3" fontId="0" fillId="7" borderId="5" xfId="0" applyNumberFormat="1" applyFill="1" applyBorder="1">
      <alignment vertical="top" wrapText="1"/>
    </xf>
    <xf numFmtId="0" fontId="2" fillId="7" borderId="0" xfId="0" applyFont="1" applyFill="1">
      <alignment vertical="top" wrapText="1"/>
    </xf>
    <xf numFmtId="0" fontId="0" fillId="7" borderId="5" xfId="0" applyFill="1" applyBorder="1">
      <alignment vertical="top" wrapText="1"/>
    </xf>
    <xf numFmtId="0" fontId="16" fillId="5" borderId="5" xfId="0" applyFont="1" applyFill="1" applyBorder="1" applyAlignment="1">
      <alignment vertical="center" wrapText="1"/>
    </xf>
    <xf numFmtId="6" fontId="0" fillId="3" borderId="0" xfId="0" applyNumberFormat="1" applyFill="1">
      <alignment vertical="top" wrapText="1"/>
    </xf>
    <xf numFmtId="44" fontId="0" fillId="0" borderId="5" xfId="1" applyFont="1" applyBorder="1" applyAlignment="1">
      <alignment vertical="top" wrapText="1"/>
    </xf>
    <xf numFmtId="44" fontId="0" fillId="0" borderId="0" xfId="1" applyFont="1" applyFill="1" applyAlignment="1">
      <alignment vertical="top" wrapText="1"/>
    </xf>
    <xf numFmtId="44" fontId="0" fillId="0" borderId="0" xfId="0" applyNumberFormat="1">
      <alignment vertical="top" wrapText="1"/>
    </xf>
    <xf numFmtId="164" fontId="8" fillId="0" borderId="0" xfId="0" applyNumberFormat="1" applyFont="1">
      <alignment vertical="top" wrapText="1"/>
    </xf>
    <xf numFmtId="164" fontId="8" fillId="0" borderId="5" xfId="0" applyNumberFormat="1" applyFont="1" applyBorder="1">
      <alignment vertical="top" wrapText="1"/>
    </xf>
    <xf numFmtId="164" fontId="8" fillId="3" borderId="0" xfId="0" applyNumberFormat="1" applyFont="1" applyFill="1">
      <alignment vertical="top" wrapText="1"/>
    </xf>
    <xf numFmtId="5" fontId="8" fillId="3" borderId="0" xfId="1" applyNumberFormat="1" applyFont="1" applyFill="1" applyAlignment="1">
      <alignment vertical="top" wrapText="1"/>
    </xf>
    <xf numFmtId="6" fontId="0" fillId="0" borderId="0" xfId="1" applyNumberFormat="1" applyFont="1" applyFill="1" applyAlignment="1">
      <alignment vertical="top" wrapText="1"/>
    </xf>
    <xf numFmtId="3" fontId="0" fillId="7" borderId="0" xfId="0" applyNumberFormat="1" applyFill="1" applyBorder="1">
      <alignment vertical="top" wrapText="1"/>
    </xf>
    <xf numFmtId="0" fontId="12" fillId="0" borderId="0" xfId="0" applyFont="1" applyFill="1" applyAlignment="1">
      <alignment vertical="center" wrapText="1"/>
    </xf>
    <xf numFmtId="0" fontId="19" fillId="0" borderId="0" xfId="0" applyFont="1">
      <alignment vertical="top" wrapText="1"/>
    </xf>
    <xf numFmtId="0" fontId="0" fillId="0" borderId="0" xfId="0" applyAlignment="1">
      <alignment horizontal="center" vertical="center" wrapText="1"/>
    </xf>
    <xf numFmtId="0" fontId="0" fillId="9" borderId="0" xfId="0" applyFill="1" applyAlignment="1">
      <alignment vertical="top"/>
    </xf>
    <xf numFmtId="0" fontId="0" fillId="9" borderId="0" xfId="0" applyFill="1">
      <alignment vertical="top" wrapText="1"/>
    </xf>
    <xf numFmtId="164" fontId="0" fillId="9" borderId="0" xfId="0" applyNumberFormat="1" applyFill="1">
      <alignment vertical="top" wrapText="1"/>
    </xf>
    <xf numFmtId="164" fontId="0" fillId="9" borderId="5" xfId="0" applyNumberFormat="1" applyFill="1" applyBorder="1">
      <alignment vertical="top" wrapText="1"/>
    </xf>
    <xf numFmtId="0" fontId="3" fillId="9" borderId="0" xfId="0" applyFont="1" applyFill="1">
      <alignment vertical="top" wrapText="1"/>
    </xf>
    <xf numFmtId="0" fontId="0" fillId="9" borderId="5" xfId="0" applyNumberFormat="1" applyFill="1" applyBorder="1">
      <alignment vertical="top" wrapText="1"/>
    </xf>
    <xf numFmtId="44" fontId="0" fillId="3" borderId="0" xfId="0" applyNumberFormat="1" applyFill="1">
      <alignment vertical="top" wrapText="1"/>
    </xf>
    <xf numFmtId="0" fontId="11" fillId="2" borderId="5" xfId="0" applyFont="1" applyFill="1" applyBorder="1" applyAlignment="1">
      <alignment horizontal="center" vertical="top" wrapText="1"/>
    </xf>
    <xf numFmtId="0" fontId="11" fillId="2" borderId="5" xfId="0" applyFont="1" applyFill="1" applyBorder="1">
      <alignment vertical="top" wrapText="1"/>
    </xf>
    <xf numFmtId="165" fontId="0" fillId="0" borderId="5" xfId="0" applyNumberFormat="1" applyBorder="1">
      <alignment vertical="top" wrapText="1"/>
    </xf>
    <xf numFmtId="0" fontId="3" fillId="0" borderId="0" xfId="0" applyFont="1" applyAlignment="1">
      <alignment horizontal="center" vertical="center" wrapText="1"/>
    </xf>
    <xf numFmtId="0" fontId="0" fillId="0" borderId="0" xfId="0" applyAlignment="1">
      <alignment horizontal="center" vertical="top" wrapText="1"/>
    </xf>
    <xf numFmtId="0" fontId="22" fillId="0" borderId="0" xfId="0" applyFont="1" applyFill="1" applyBorder="1">
      <alignment vertical="top" wrapText="1"/>
    </xf>
    <xf numFmtId="0" fontId="3" fillId="0" borderId="11"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Fill="1" applyBorder="1">
      <alignment vertical="top" wrapText="1"/>
    </xf>
    <xf numFmtId="0" fontId="0" fillId="0" borderId="11" xfId="0" applyBorder="1" applyAlignment="1">
      <alignment horizontal="left" vertical="top" wrapText="1"/>
    </xf>
    <xf numFmtId="0" fontId="22" fillId="0" borderId="11" xfId="0" applyFont="1" applyFill="1" applyBorder="1">
      <alignment vertical="top" wrapText="1"/>
    </xf>
    <xf numFmtId="0" fontId="0" fillId="0" borderId="11" xfId="0" applyBorder="1" applyAlignment="1">
      <alignment horizontal="center" vertical="top" wrapText="1"/>
    </xf>
    <xf numFmtId="0" fontId="3" fillId="16"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23" fillId="18" borderId="11" xfId="0" applyFont="1" applyFill="1" applyBorder="1" applyAlignment="1">
      <alignment horizontal="center" vertical="top" wrapText="1"/>
    </xf>
    <xf numFmtId="0" fontId="23" fillId="19" borderId="11" xfId="0" applyFont="1" applyFill="1" applyBorder="1" applyAlignment="1">
      <alignment horizontal="center" vertical="top" wrapText="1"/>
    </xf>
    <xf numFmtId="0" fontId="23" fillId="0" borderId="11" xfId="0" applyFont="1" applyFill="1" applyBorder="1" applyAlignment="1">
      <alignment horizontal="center" vertical="top" wrapText="1"/>
    </xf>
    <xf numFmtId="0" fontId="3" fillId="0" borderId="11" xfId="0" applyFont="1" applyBorder="1" applyAlignment="1">
      <alignment horizontal="center" vertical="top" wrapText="1"/>
    </xf>
    <xf numFmtId="0" fontId="3" fillId="17" borderId="11" xfId="0" applyFont="1" applyFill="1" applyBorder="1" applyAlignment="1">
      <alignment horizontal="center" vertical="top" wrapText="1"/>
    </xf>
    <xf numFmtId="0" fontId="3" fillId="2" borderId="11" xfId="0" applyNumberFormat="1"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3" fillId="10" borderId="11" xfId="0" applyFont="1" applyFill="1" applyBorder="1">
      <alignment vertical="top" wrapText="1"/>
    </xf>
    <xf numFmtId="0" fontId="24" fillId="11" borderId="11" xfId="0" applyFont="1" applyFill="1" applyBorder="1">
      <alignment vertical="top" wrapText="1"/>
    </xf>
    <xf numFmtId="0" fontId="24" fillId="0" borderId="11" xfId="0" applyFont="1" applyFill="1" applyBorder="1">
      <alignment vertical="top" wrapText="1"/>
    </xf>
    <xf numFmtId="0" fontId="24" fillId="12" borderId="11" xfId="0" applyFont="1" applyFill="1" applyBorder="1">
      <alignment vertical="top" wrapText="1"/>
    </xf>
    <xf numFmtId="0" fontId="24" fillId="13" borderId="11" xfId="0" applyFont="1" applyFill="1" applyBorder="1">
      <alignment vertical="top" wrapText="1"/>
    </xf>
    <xf numFmtId="0" fontId="5" fillId="0" borderId="11" xfId="0" applyFont="1" applyFill="1" applyBorder="1">
      <alignment vertical="top" wrapText="1"/>
    </xf>
    <xf numFmtId="0" fontId="24" fillId="14" borderId="11" xfId="0" applyFont="1" applyFill="1" applyBorder="1">
      <alignment vertical="top" wrapText="1"/>
    </xf>
    <xf numFmtId="0" fontId="24" fillId="15" borderId="11" xfId="0" applyFont="1" applyFill="1" applyBorder="1">
      <alignment vertical="top" wrapText="1"/>
    </xf>
    <xf numFmtId="0" fontId="0" fillId="0" borderId="11" xfId="0" applyBorder="1">
      <alignment vertical="top" wrapText="1"/>
    </xf>
    <xf numFmtId="0" fontId="29" fillId="0" borderId="0" xfId="0" applyFont="1" applyFill="1" applyBorder="1">
      <alignment vertical="top" wrapText="1"/>
    </xf>
    <xf numFmtId="0" fontId="3" fillId="2" borderId="11"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0" fillId="0" borderId="11" xfId="0" applyFill="1" applyBorder="1">
      <alignment vertical="top" wrapText="1"/>
    </xf>
    <xf numFmtId="0" fontId="20" fillId="0" borderId="11" xfId="0" applyFont="1" applyBorder="1">
      <alignment vertical="top" wrapText="1"/>
    </xf>
    <xf numFmtId="0" fontId="3" fillId="0" borderId="12" xfId="0" applyFont="1" applyFill="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Fill="1" applyBorder="1" applyAlignment="1">
      <alignment horizontal="center" vertical="top" wrapText="1"/>
    </xf>
    <xf numFmtId="0" fontId="10" fillId="0" borderId="11" xfId="0" applyFont="1" applyBorder="1" applyAlignment="1">
      <alignment horizontal="center" vertical="center" wrapText="1"/>
    </xf>
    <xf numFmtId="0" fontId="0" fillId="9" borderId="22" xfId="0" applyFill="1" applyBorder="1">
      <alignment vertical="top" wrapText="1"/>
    </xf>
    <xf numFmtId="0" fontId="11" fillId="0" borderId="11" xfId="0" applyFont="1" applyBorder="1" applyAlignment="1">
      <alignment horizontal="center" vertical="center" wrapText="1"/>
    </xf>
    <xf numFmtId="0" fontId="21" fillId="0" borderId="11" xfId="2" applyBorder="1" applyAlignment="1">
      <alignment vertical="top" wrapText="1"/>
    </xf>
    <xf numFmtId="0" fontId="3" fillId="0" borderId="12" xfId="0" applyFont="1" applyFill="1" applyBorder="1" applyAlignment="1">
      <alignment horizontal="center" vertical="top" wrapText="1"/>
    </xf>
    <xf numFmtId="0" fontId="0" fillId="21" borderId="11" xfId="0" applyFill="1" applyBorder="1">
      <alignment vertical="top" wrapText="1"/>
    </xf>
    <xf numFmtId="0" fontId="21" fillId="0" borderId="0" xfId="2" applyAlignment="1">
      <alignment vertical="top" wrapText="1"/>
    </xf>
    <xf numFmtId="0" fontId="30" fillId="0" borderId="0" xfId="0" applyFont="1">
      <alignment vertical="top" wrapText="1"/>
    </xf>
    <xf numFmtId="164" fontId="0" fillId="0" borderId="16" xfId="0" applyNumberFormat="1" applyFill="1" applyBorder="1">
      <alignment vertical="top" wrapText="1"/>
    </xf>
    <xf numFmtId="6" fontId="0" fillId="0" borderId="0" xfId="0" applyNumberFormat="1" applyFill="1" applyBorder="1">
      <alignment vertical="top" wrapText="1"/>
    </xf>
    <xf numFmtId="0" fontId="10" fillId="8" borderId="0" xfId="0" applyFont="1" applyFill="1" applyAlignment="1">
      <alignment horizontal="center" vertical="top" wrapText="1"/>
    </xf>
    <xf numFmtId="0" fontId="3" fillId="20" borderId="23" xfId="0" applyFont="1" applyFill="1" applyBorder="1" applyAlignment="1">
      <alignment horizontal="center" vertical="top" wrapText="1"/>
    </xf>
    <xf numFmtId="0" fontId="3" fillId="20" borderId="24" xfId="0" applyFont="1" applyFill="1" applyBorder="1" applyAlignment="1">
      <alignment horizontal="center" vertical="top" wrapText="1"/>
    </xf>
    <xf numFmtId="0" fontId="3" fillId="20" borderId="25" xfId="0" applyFont="1" applyFill="1" applyBorder="1" applyAlignment="1">
      <alignment horizontal="center" vertical="top" wrapText="1"/>
    </xf>
    <xf numFmtId="0" fontId="25" fillId="16" borderId="13" xfId="0" applyFont="1" applyFill="1" applyBorder="1" applyAlignment="1">
      <alignment horizontal="center" vertical="top" wrapText="1"/>
    </xf>
    <xf numFmtId="0" fontId="25" fillId="16" borderId="14" xfId="0" applyFont="1" applyFill="1" applyBorder="1" applyAlignment="1">
      <alignment horizontal="center" vertical="top" wrapText="1"/>
    </xf>
    <xf numFmtId="0" fontId="25" fillId="16" borderId="15" xfId="0" applyFont="1" applyFill="1" applyBorder="1" applyAlignment="1">
      <alignment horizontal="center" vertical="top" wrapText="1"/>
    </xf>
    <xf numFmtId="0" fontId="25" fillId="16" borderId="16" xfId="0" applyFont="1" applyFill="1" applyBorder="1" applyAlignment="1">
      <alignment horizontal="center" vertical="top" wrapText="1"/>
    </xf>
    <xf numFmtId="0" fontId="10" fillId="17" borderId="17" xfId="0" applyFont="1" applyFill="1" applyBorder="1" applyAlignment="1">
      <alignment horizontal="center" vertical="top" wrapText="1"/>
    </xf>
    <xf numFmtId="0" fontId="10" fillId="17" borderId="18" xfId="0" applyFont="1" applyFill="1" applyBorder="1" applyAlignment="1">
      <alignment horizontal="center" vertical="top" wrapText="1"/>
    </xf>
    <xf numFmtId="0" fontId="28" fillId="18" borderId="0" xfId="0" applyFont="1" applyFill="1" applyBorder="1" applyAlignment="1">
      <alignment horizontal="center" vertical="center" wrapText="1"/>
    </xf>
    <xf numFmtId="0" fontId="28" fillId="18" borderId="19" xfId="0" applyFont="1" applyFill="1" applyBorder="1" applyAlignment="1">
      <alignment horizontal="center" vertical="center" wrapText="1"/>
    </xf>
    <xf numFmtId="0" fontId="28" fillId="19" borderId="0" xfId="0" applyFont="1" applyFill="1" applyBorder="1" applyAlignment="1">
      <alignment horizontal="center" vertical="center" wrapText="1"/>
    </xf>
    <xf numFmtId="0" fontId="28" fillId="19" borderId="19" xfId="0" applyFont="1" applyFill="1" applyBorder="1" applyAlignment="1">
      <alignment horizontal="center" vertical="center" wrapText="1"/>
    </xf>
    <xf numFmtId="0" fontId="25" fillId="22" borderId="13" xfId="0" applyFont="1" applyFill="1" applyBorder="1" applyAlignment="1">
      <alignment horizontal="center" vertical="top" wrapText="1"/>
    </xf>
    <xf numFmtId="0" fontId="25" fillId="22" borderId="14" xfId="0" applyFont="1" applyFill="1" applyBorder="1" applyAlignment="1">
      <alignment horizontal="center" vertical="top" wrapText="1"/>
    </xf>
    <xf numFmtId="0" fontId="25" fillId="22" borderId="26" xfId="0" applyFont="1" applyFill="1" applyBorder="1" applyAlignment="1">
      <alignment horizontal="center" vertical="top" wrapText="1"/>
    </xf>
    <xf numFmtId="0" fontId="25" fillId="22" borderId="15" xfId="0" applyFont="1" applyFill="1" applyBorder="1" applyAlignment="1">
      <alignment horizontal="center" vertical="top" wrapText="1"/>
    </xf>
    <xf numFmtId="0" fontId="25" fillId="22" borderId="16" xfId="0" applyFont="1" applyFill="1" applyBorder="1" applyAlignment="1">
      <alignment horizontal="center" vertical="top" wrapText="1"/>
    </xf>
    <xf numFmtId="0" fontId="25" fillId="22" borderId="27" xfId="0" applyFont="1" applyFill="1" applyBorder="1" applyAlignment="1">
      <alignment horizontal="center" vertical="top" wrapText="1"/>
    </xf>
  </cellXfs>
  <cellStyles count="3">
    <cellStyle name="Currency" xfId="1" builtinId="4"/>
    <cellStyle name="Hyperlink" xfId="2"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44D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9</xdr:col>
      <xdr:colOff>1083132</xdr:colOff>
      <xdr:row>29</xdr:row>
      <xdr:rowOff>53340</xdr:rowOff>
    </xdr:to>
    <xdr:pic>
      <xdr:nvPicPr>
        <xdr:cNvPr id="2" name="Picture 1">
          <a:extLst>
            <a:ext uri="{FF2B5EF4-FFF2-40B4-BE49-F238E27FC236}">
              <a16:creationId xmlns:a16="http://schemas.microsoft.com/office/drawing/2014/main" id="{BCDC993A-61FE-5431-999F-E5F5CC0473EC}"/>
            </a:ext>
          </a:extLst>
        </xdr:cNvPr>
        <xdr:cNvPicPr>
          <a:picLocks noChangeAspect="1"/>
        </xdr:cNvPicPr>
      </xdr:nvPicPr>
      <xdr:blipFill>
        <a:blip xmlns:r="http://schemas.openxmlformats.org/officeDocument/2006/relationships" r:embed="rId1"/>
        <a:stretch>
          <a:fillRect/>
        </a:stretch>
      </xdr:blipFill>
      <xdr:spPr>
        <a:xfrm>
          <a:off x="4114800" y="1371600"/>
          <a:ext cx="8407857" cy="4495800"/>
        </a:xfrm>
        <a:prstGeom prst="rect">
          <a:avLst/>
        </a:prstGeom>
      </xdr:spPr>
    </xdr:pic>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mccrometer.com/asset-get.download.jsa?id=52003822500" TargetMode="External"/><Relationship Id="rId2" Type="http://schemas.openxmlformats.org/officeDocument/2006/relationships/hyperlink" Target="https://primexcontrols.wpenginepowered.com/wp-content/uploads/2018/06/Manual-7.pdf" TargetMode="External"/><Relationship Id="rId1" Type="http://schemas.openxmlformats.org/officeDocument/2006/relationships/hyperlink" Target="https://www.hach.com/p-sc4500-controller-with-prognosys-and-lan-ma-analog/LXV525.99E1B561" TargetMode="External"/><Relationship Id="rId4" Type="http://schemas.openxmlformats.org/officeDocument/2006/relationships/hyperlink" Target="https://www.grainger.com/category/test-instruments/pressure-vacuum-measurement/submersible-level-transmitters?sst=4&amp;ts_optout=true&amp;searchQuery=Mercoid&amp;categoryIndex=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0DD60-1976-45A3-B859-EE161B76919E}">
  <dimension ref="C4:F31"/>
  <sheetViews>
    <sheetView topLeftCell="A17" workbookViewId="0">
      <selection activeCell="C25" sqref="C25"/>
    </sheetView>
  </sheetViews>
  <sheetFormatPr defaultColWidth="8.85546875" defaultRowHeight="18"/>
  <cols>
    <col min="1" max="2" width="8.85546875" style="2"/>
    <col min="3" max="3" width="54.28515625" style="4" customWidth="1"/>
    <col min="4" max="4" width="8.85546875" style="2"/>
    <col min="5" max="5" width="17.42578125" style="2" customWidth="1"/>
    <col min="6" max="6" width="31" style="2" customWidth="1"/>
    <col min="7" max="16384" width="8.85546875" style="2"/>
  </cols>
  <sheetData>
    <row r="4" spans="3:6">
      <c r="C4" s="127" t="s">
        <v>0</v>
      </c>
      <c r="D4" s="127"/>
      <c r="E4" s="127"/>
      <c r="F4" s="127"/>
    </row>
    <row r="5" spans="3:6">
      <c r="C5" s="127"/>
      <c r="D5" s="127"/>
      <c r="E5" s="127"/>
      <c r="F5" s="127"/>
    </row>
    <row r="6" spans="3:6">
      <c r="C6" s="127"/>
      <c r="D6" s="127"/>
      <c r="E6" s="127"/>
      <c r="F6" s="127"/>
    </row>
    <row r="9" spans="3:6">
      <c r="C9" s="4" t="str">
        <f>'Estimated BOM and Costs Details'!B4</f>
        <v>PLC Hardware</v>
      </c>
      <c r="E9" s="60">
        <f>'Estimated BOM and Costs Details'!B32</f>
        <v>164400</v>
      </c>
    </row>
    <row r="10" spans="3:6">
      <c r="C10" s="4" t="s">
        <v>1</v>
      </c>
      <c r="E10" s="60">
        <f>'Estimated BOM and Costs Details'!B26</f>
        <v>20000</v>
      </c>
    </row>
    <row r="11" spans="3:6">
      <c r="C11" s="4" t="str">
        <f>'Estimated BOM and Costs Details'!B45</f>
        <v>UPS</v>
      </c>
      <c r="E11" s="60">
        <f>'Estimated BOM and Costs Details'!E71</f>
        <v>104000</v>
      </c>
    </row>
    <row r="12" spans="3:6" ht="54">
      <c r="C12" s="4" t="str">
        <f>'Estimated BOM and Costs Details'!B74</f>
        <v>SD-WAN network of sites to connect PLC, and other devices, to AWS, and to Ignition</v>
      </c>
      <c r="E12" s="60">
        <f>'Estimated BOM and Costs Details'!H85</f>
        <v>78755.600000000006</v>
      </c>
    </row>
    <row r="13" spans="3:6">
      <c r="C13" s="4" t="str">
        <f>'Estimated BOM and Costs Details'!B89</f>
        <v>Cabinets</v>
      </c>
      <c r="E13" s="60">
        <f>'Estimated BOM and Costs Details'!G100</f>
        <v>104462.5</v>
      </c>
    </row>
    <row r="14" spans="3:6">
      <c r="C14" s="4" t="str">
        <f>'Estimated BOM and Costs Details'!B109</f>
        <v>Misc. Devices Required at site</v>
      </c>
      <c r="E14" s="60">
        <f>'Estimated BOM and Costs Details'!F125</f>
        <v>143200</v>
      </c>
    </row>
    <row r="15" spans="3:6">
      <c r="C15" s="4" t="str">
        <f>'Estimated BOM and Costs Details'!B127</f>
        <v>Misc Instruments and Devices</v>
      </c>
      <c r="E15" s="60">
        <f>'Estimated BOM and Costs Details'!G136</f>
        <v>32000</v>
      </c>
    </row>
    <row r="16" spans="3:6">
      <c r="C16" s="4" t="str">
        <f>'Estimated BOM and Costs Details'!B138</f>
        <v>Software</v>
      </c>
      <c r="E16" s="60">
        <f>'Estimated BOM and Costs Details'!G143</f>
        <v>37950</v>
      </c>
    </row>
    <row r="17" spans="3:6">
      <c r="E17" s="60"/>
    </row>
    <row r="18" spans="3:6">
      <c r="E18" s="61"/>
    </row>
    <row r="19" spans="3:6">
      <c r="E19" s="62">
        <f>SUM(E9:E18)</f>
        <v>684768.1</v>
      </c>
      <c r="F19" s="2" t="s">
        <v>2</v>
      </c>
    </row>
    <row r="20" spans="3:6">
      <c r="E20" s="60"/>
    </row>
    <row r="21" spans="3:6">
      <c r="E21" s="60"/>
    </row>
    <row r="22" spans="3:6">
      <c r="E22" s="60"/>
    </row>
    <row r="23" spans="3:6">
      <c r="E23" s="60"/>
    </row>
    <row r="24" spans="3:6">
      <c r="C24" s="4" t="str">
        <f>'Estimated BOM and Costs Details'!B145</f>
        <v>Software Labor</v>
      </c>
      <c r="E24" s="60">
        <f>'Estimated BOM and Costs Details'!G154</f>
        <v>692000</v>
      </c>
    </row>
    <row r="25" spans="3:6">
      <c r="C25" s="4" t="str">
        <f>'Estimated BOM and Costs Details'!B156</f>
        <v>Misc Labor</v>
      </c>
      <c r="E25" s="60">
        <f>'Estimated BOM and Costs Details'!G161</f>
        <v>696000</v>
      </c>
    </row>
    <row r="26" spans="3:6">
      <c r="E26" s="60"/>
    </row>
    <row r="27" spans="3:6">
      <c r="E27" s="61"/>
    </row>
    <row r="28" spans="3:6">
      <c r="E28" s="62">
        <f>SUM(E24:E27)</f>
        <v>1388000</v>
      </c>
      <c r="F28" s="2" t="s">
        <v>3</v>
      </c>
    </row>
    <row r="29" spans="3:6">
      <c r="E29" s="60"/>
    </row>
    <row r="31" spans="3:6">
      <c r="C31" s="4" t="str">
        <f>'Estimated BOM and Costs Details'!B163</f>
        <v>Annual Subscription Costs</v>
      </c>
      <c r="E31" s="63">
        <f>'Estimated BOM and Costs Details'!G167</f>
        <v>27000</v>
      </c>
      <c r="F31" s="2" t="s">
        <v>4</v>
      </c>
    </row>
  </sheetData>
  <mergeCells count="1">
    <mergeCell ref="C4: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FEAD-B6F2-4A51-AA6B-4031C7278808}">
  <dimension ref="A4:Z167"/>
  <sheetViews>
    <sheetView workbookViewId="0">
      <selection activeCell="F161" sqref="F161"/>
    </sheetView>
  </sheetViews>
  <sheetFormatPr defaultRowHeight="12.75"/>
  <cols>
    <col min="1" max="1" width="16" customWidth="1"/>
    <col min="2" max="2" width="30" customWidth="1"/>
    <col min="3" max="3" width="16" customWidth="1"/>
    <col min="4" max="7" width="19.28515625" customWidth="1"/>
    <col min="8" max="8" width="21.28515625" customWidth="1"/>
    <col min="10" max="10" width="21.7109375" customWidth="1"/>
    <col min="12" max="12" width="17" customWidth="1"/>
    <col min="15" max="15" width="17.85546875" customWidth="1"/>
    <col min="24" max="24" width="12.28515625" customWidth="1"/>
    <col min="25" max="25" width="15.140625" style="7" customWidth="1"/>
    <col min="26" max="26" width="27.28515625" customWidth="1"/>
  </cols>
  <sheetData>
    <row r="4" spans="1:26" ht="18">
      <c r="B4" s="4" t="s">
        <v>5</v>
      </c>
    </row>
    <row r="5" spans="1:26">
      <c r="C5" s="17" t="s">
        <v>6</v>
      </c>
    </row>
    <row r="10" spans="1:26">
      <c r="A10" t="s">
        <v>7</v>
      </c>
      <c r="B10" s="7">
        <v>660</v>
      </c>
    </row>
    <row r="11" spans="1:26" ht="25.5">
      <c r="A11" t="s">
        <v>8</v>
      </c>
      <c r="B11" s="7">
        <v>105</v>
      </c>
      <c r="C11" t="s">
        <v>9</v>
      </c>
      <c r="X11" t="s">
        <v>7</v>
      </c>
      <c r="Y11" s="7">
        <v>660</v>
      </c>
    </row>
    <row r="12" spans="1:26">
      <c r="A12" t="s">
        <v>10</v>
      </c>
      <c r="B12" s="7">
        <v>280</v>
      </c>
      <c r="X12" t="s">
        <v>8</v>
      </c>
      <c r="Y12" s="7">
        <v>105</v>
      </c>
      <c r="Z12" t="s">
        <v>9</v>
      </c>
    </row>
    <row r="13" spans="1:26">
      <c r="A13" t="s">
        <v>11</v>
      </c>
      <c r="B13" s="7">
        <v>75</v>
      </c>
      <c r="X13" t="s">
        <v>10</v>
      </c>
      <c r="Y13" s="7">
        <v>280</v>
      </c>
    </row>
    <row r="14" spans="1:26" ht="25.5">
      <c r="A14" t="s">
        <v>12</v>
      </c>
      <c r="B14" s="7">
        <v>331</v>
      </c>
      <c r="X14" t="s">
        <v>11</v>
      </c>
      <c r="Y14" s="7">
        <v>75</v>
      </c>
    </row>
    <row r="15" spans="1:26" ht="13.9" customHeight="1">
      <c r="A15" t="s">
        <v>13</v>
      </c>
      <c r="B15" s="7">
        <v>331</v>
      </c>
      <c r="C15" s="124" t="s">
        <v>14</v>
      </c>
      <c r="X15" t="s">
        <v>12</v>
      </c>
      <c r="Y15" s="7">
        <v>331</v>
      </c>
    </row>
    <row r="16" spans="1:26">
      <c r="A16" t="s">
        <v>15</v>
      </c>
      <c r="B16" s="7">
        <v>23</v>
      </c>
      <c r="X16" t="s">
        <v>13</v>
      </c>
      <c r="Y16" s="7">
        <v>331</v>
      </c>
    </row>
    <row r="17" spans="1:26">
      <c r="A17" t="s">
        <v>16</v>
      </c>
      <c r="B17" s="7"/>
      <c r="C17" s="124" t="s">
        <v>14</v>
      </c>
      <c r="X17" t="s">
        <v>15</v>
      </c>
      <c r="Y17" s="7">
        <v>23</v>
      </c>
    </row>
    <row r="18" spans="1:26">
      <c r="B18" s="58">
        <f>SUM(B10:B17)</f>
        <v>1805</v>
      </c>
      <c r="C18" s="50" t="s">
        <v>17</v>
      </c>
    </row>
    <row r="19" spans="1:26">
      <c r="B19" s="57">
        <v>80</v>
      </c>
      <c r="C19" t="s">
        <v>18</v>
      </c>
      <c r="Y19" s="7">
        <f>SUM(Y11:Y18)</f>
        <v>1805</v>
      </c>
    </row>
    <row r="20" spans="1:26">
      <c r="B20" s="21">
        <f>B18*B19</f>
        <v>144400</v>
      </c>
      <c r="C20" t="s">
        <v>19</v>
      </c>
    </row>
    <row r="21" spans="1:26">
      <c r="B21" s="7"/>
    </row>
    <row r="22" spans="1:26">
      <c r="A22" t="s">
        <v>20</v>
      </c>
      <c r="B22" s="21">
        <v>475</v>
      </c>
      <c r="C22" s="16" t="s">
        <v>21</v>
      </c>
    </row>
    <row r="23" spans="1:26">
      <c r="B23" s="7"/>
      <c r="X23" t="s">
        <v>20</v>
      </c>
      <c r="Y23" s="7">
        <v>475</v>
      </c>
      <c r="Z23" t="s">
        <v>21</v>
      </c>
    </row>
    <row r="24" spans="1:26" ht="25.5">
      <c r="A24" t="s">
        <v>22</v>
      </c>
      <c r="B24" s="64">
        <v>1000</v>
      </c>
      <c r="C24" s="50" t="s">
        <v>23</v>
      </c>
    </row>
    <row r="25" spans="1:26">
      <c r="B25">
        <v>20</v>
      </c>
      <c r="C25" t="s">
        <v>18</v>
      </c>
      <c r="X25" t="s">
        <v>22</v>
      </c>
      <c r="Y25" s="8">
        <v>600</v>
      </c>
    </row>
    <row r="26" spans="1:26">
      <c r="B26" s="56">
        <f>B24*B25</f>
        <v>20000</v>
      </c>
      <c r="C26" s="16" t="s">
        <v>19</v>
      </c>
    </row>
    <row r="29" spans="1:26">
      <c r="B29" s="59">
        <f>B20</f>
        <v>144400</v>
      </c>
    </row>
    <row r="30" spans="1:26">
      <c r="B30" s="6">
        <f>B26</f>
        <v>20000</v>
      </c>
    </row>
    <row r="31" spans="1:26">
      <c r="B31" s="20"/>
    </row>
    <row r="32" spans="1:26">
      <c r="B32" s="75">
        <f>SUM(B29:B31)</f>
        <v>164400</v>
      </c>
    </row>
    <row r="45" spans="2:10" ht="20.25">
      <c r="B45" s="3" t="s">
        <v>24</v>
      </c>
    </row>
    <row r="47" spans="2:10" ht="13.5" thickBot="1"/>
    <row r="48" spans="2:10">
      <c r="E48" s="22">
        <v>10</v>
      </c>
      <c r="F48" s="23" t="s">
        <v>25</v>
      </c>
      <c r="I48" s="22">
        <v>5</v>
      </c>
      <c r="J48" s="23" t="s">
        <v>25</v>
      </c>
    </row>
    <row r="49" spans="2:26">
      <c r="E49" s="24">
        <v>120</v>
      </c>
      <c r="F49" s="25" t="s">
        <v>26</v>
      </c>
      <c r="I49" s="24">
        <v>120</v>
      </c>
      <c r="J49" s="25" t="s">
        <v>26</v>
      </c>
    </row>
    <row r="50" spans="2:26" ht="17.45" customHeight="1">
      <c r="E50" s="24">
        <f>E48*E49</f>
        <v>1200</v>
      </c>
      <c r="F50" s="25" t="s">
        <v>26</v>
      </c>
      <c r="I50" s="24">
        <f>I48*I49</f>
        <v>600</v>
      </c>
      <c r="J50" s="25" t="s">
        <v>26</v>
      </c>
    </row>
    <row r="51" spans="2:26">
      <c r="B51" t="s">
        <v>27</v>
      </c>
      <c r="E51" s="24">
        <v>0.9</v>
      </c>
      <c r="F51" s="25" t="s">
        <v>28</v>
      </c>
      <c r="I51" s="24">
        <v>0.9</v>
      </c>
      <c r="J51" s="25" t="s">
        <v>28</v>
      </c>
    </row>
    <row r="52" spans="2:26">
      <c r="B52" t="s">
        <v>29</v>
      </c>
      <c r="E52" s="24">
        <f>E50*E51</f>
        <v>1080</v>
      </c>
      <c r="F52" s="25" t="s">
        <v>30</v>
      </c>
      <c r="I52" s="24">
        <f>I50*I51</f>
        <v>540</v>
      </c>
      <c r="J52" s="25" t="s">
        <v>30</v>
      </c>
    </row>
    <row r="53" spans="2:26" ht="28.9" customHeight="1">
      <c r="B53" t="s">
        <v>31</v>
      </c>
      <c r="E53" s="24">
        <v>0.8</v>
      </c>
      <c r="F53" s="25" t="s">
        <v>32</v>
      </c>
      <c r="I53" s="24">
        <v>0.8</v>
      </c>
      <c r="J53" s="25" t="s">
        <v>32</v>
      </c>
      <c r="L53" s="16" t="s">
        <v>33</v>
      </c>
    </row>
    <row r="54" spans="2:26">
      <c r="E54" s="26">
        <f>E52*E53</f>
        <v>864</v>
      </c>
      <c r="F54" s="27" t="s">
        <v>34</v>
      </c>
      <c r="I54" s="24">
        <f>I52*I53</f>
        <v>432</v>
      </c>
      <c r="J54" s="25" t="s">
        <v>34</v>
      </c>
    </row>
    <row r="55" spans="2:26">
      <c r="E55" s="24">
        <v>120</v>
      </c>
      <c r="F55" s="25" t="s">
        <v>35</v>
      </c>
      <c r="I55" s="24">
        <v>120</v>
      </c>
      <c r="J55" s="25" t="s">
        <v>35</v>
      </c>
    </row>
    <row r="56" spans="2:26" ht="13.5" thickBot="1">
      <c r="E56" s="28">
        <f>E54/E55</f>
        <v>7.2</v>
      </c>
      <c r="F56" s="29" t="s">
        <v>36</v>
      </c>
      <c r="I56" s="28">
        <f>I54/I55</f>
        <v>3.6</v>
      </c>
      <c r="J56" s="29" t="s">
        <v>36</v>
      </c>
    </row>
    <row r="60" spans="2:26">
      <c r="Y60"/>
      <c r="Z60" s="7"/>
    </row>
    <row r="61" spans="2:26">
      <c r="C61" s="67"/>
      <c r="Y61"/>
      <c r="Z61" s="7"/>
    </row>
    <row r="62" spans="2:26">
      <c r="Y62"/>
      <c r="Z62" s="7"/>
    </row>
    <row r="63" spans="2:26">
      <c r="Y63"/>
      <c r="Z63" s="7"/>
    </row>
    <row r="64" spans="2:26">
      <c r="Y64"/>
      <c r="Z64" s="7"/>
    </row>
    <row r="65" spans="2:26" ht="31.5">
      <c r="C65" s="73" t="s">
        <v>37</v>
      </c>
      <c r="D65" s="70"/>
      <c r="E65" s="70"/>
      <c r="Y65"/>
      <c r="Z65" s="7"/>
    </row>
    <row r="66" spans="2:26" ht="25.5">
      <c r="C66" s="70" t="s">
        <v>38</v>
      </c>
      <c r="D66" s="70"/>
      <c r="E66" s="71">
        <v>550</v>
      </c>
      <c r="G66" s="69" t="s">
        <v>39</v>
      </c>
      <c r="H66" s="70"/>
      <c r="I66" s="70"/>
      <c r="Y66"/>
      <c r="Z66" s="7"/>
    </row>
    <row r="67" spans="2:26" ht="25.5">
      <c r="C67" s="70" t="s">
        <v>40</v>
      </c>
      <c r="D67" s="70"/>
      <c r="E67" s="71">
        <v>450</v>
      </c>
      <c r="Y67"/>
      <c r="Z67" s="7"/>
    </row>
    <row r="68" spans="2:26">
      <c r="C68" s="70" t="s">
        <v>41</v>
      </c>
      <c r="D68" s="70"/>
      <c r="E68" s="72">
        <v>300</v>
      </c>
      <c r="Y68"/>
      <c r="Z68" s="7"/>
    </row>
    <row r="69" spans="2:26">
      <c r="C69" s="70"/>
      <c r="D69" s="70"/>
      <c r="E69" s="71">
        <f>SUM(E65:E68)</f>
        <v>1300</v>
      </c>
      <c r="F69" t="s">
        <v>17</v>
      </c>
      <c r="Y69"/>
      <c r="Z69" s="7"/>
    </row>
    <row r="70" spans="2:26" ht="25.5">
      <c r="C70" s="70" t="s">
        <v>42</v>
      </c>
      <c r="D70" s="70"/>
      <c r="E70" s="74">
        <v>80</v>
      </c>
      <c r="F70" t="s">
        <v>43</v>
      </c>
      <c r="Y70"/>
      <c r="Z70" s="7"/>
    </row>
    <row r="71" spans="2:26">
      <c r="E71" s="35">
        <f>E69*E70</f>
        <v>104000</v>
      </c>
      <c r="Y71"/>
      <c r="Z71" s="7"/>
    </row>
    <row r="72" spans="2:26">
      <c r="D72" s="50"/>
      <c r="E72" s="33"/>
    </row>
    <row r="73" spans="2:26" ht="15.75">
      <c r="B73" s="5" t="s">
        <v>44</v>
      </c>
      <c r="D73" s="66"/>
      <c r="E73" s="33"/>
    </row>
    <row r="74" spans="2:26" ht="60">
      <c r="B74" s="18" t="s">
        <v>45</v>
      </c>
      <c r="D74" s="9" t="s">
        <v>46</v>
      </c>
    </row>
    <row r="75" spans="2:26" ht="13.5" thickBot="1">
      <c r="D75" s="10" t="s">
        <v>47</v>
      </c>
    </row>
    <row r="76" spans="2:26" ht="16.5" thickBot="1">
      <c r="D76" s="11" t="s">
        <v>48</v>
      </c>
      <c r="E76" s="12" t="s">
        <v>49</v>
      </c>
      <c r="F76" s="12" t="s">
        <v>50</v>
      </c>
      <c r="G76" s="12" t="s">
        <v>51</v>
      </c>
      <c r="H76" s="12" t="s">
        <v>52</v>
      </c>
      <c r="J76" s="55" t="s">
        <v>53</v>
      </c>
    </row>
    <row r="77" spans="2:26" ht="48.75" thickBot="1">
      <c r="D77" s="13" t="s">
        <v>54</v>
      </c>
      <c r="E77" s="14" t="s">
        <v>55</v>
      </c>
      <c r="F77" s="14" t="s">
        <v>56</v>
      </c>
      <c r="G77" s="15">
        <v>1739</v>
      </c>
    </row>
    <row r="78" spans="2:26" ht="26.25" thickBot="1">
      <c r="D78" s="13">
        <v>3</v>
      </c>
      <c r="E78" s="14" t="s">
        <v>57</v>
      </c>
      <c r="F78" s="14" t="s">
        <v>58</v>
      </c>
      <c r="G78" s="15">
        <v>739</v>
      </c>
      <c r="H78" s="6">
        <f>D78*G78</f>
        <v>2217</v>
      </c>
      <c r="K78" s="50"/>
      <c r="L78" s="50" t="s">
        <v>59</v>
      </c>
      <c r="M78" s="50"/>
      <c r="N78" s="50"/>
      <c r="O78" s="50"/>
      <c r="P78" s="50"/>
    </row>
    <row r="79" spans="2:26" ht="24.75" thickBot="1">
      <c r="D79" s="13">
        <v>1</v>
      </c>
      <c r="E79" s="14" t="s">
        <v>60</v>
      </c>
      <c r="F79" s="14" t="s">
        <v>61</v>
      </c>
      <c r="G79" s="15">
        <v>659</v>
      </c>
      <c r="H79" s="6">
        <f>G79</f>
        <v>659</v>
      </c>
      <c r="K79" s="50"/>
      <c r="L79" s="50"/>
      <c r="M79" s="50"/>
      <c r="N79" s="50"/>
      <c r="O79" s="50"/>
      <c r="P79" s="50"/>
    </row>
    <row r="80" spans="2:26" ht="24.75" thickBot="1">
      <c r="D80" s="13">
        <v>80</v>
      </c>
      <c r="E80" s="14" t="s">
        <v>62</v>
      </c>
      <c r="F80" s="14" t="s">
        <v>63</v>
      </c>
      <c r="G80" s="15">
        <v>235</v>
      </c>
      <c r="H80" s="80" t="s">
        <v>64</v>
      </c>
      <c r="J80" s="56">
        <f>D80*G80</f>
        <v>18800</v>
      </c>
      <c r="K80" s="50"/>
      <c r="L80" s="46"/>
      <c r="M80" s="50"/>
      <c r="N80" s="50"/>
      <c r="O80" s="46"/>
      <c r="P80" s="50"/>
    </row>
    <row r="81" spans="2:16" ht="48.75" thickBot="1">
      <c r="D81" s="13">
        <v>80</v>
      </c>
      <c r="E81" s="14" t="s">
        <v>65</v>
      </c>
      <c r="F81" s="14" t="s">
        <v>66</v>
      </c>
      <c r="G81" s="15">
        <v>859</v>
      </c>
      <c r="H81" s="6">
        <f>D81*G81</f>
        <v>68720</v>
      </c>
      <c r="K81" s="50"/>
      <c r="L81" s="50" t="s">
        <v>67</v>
      </c>
      <c r="M81" s="50"/>
      <c r="N81" s="50"/>
      <c r="O81" s="50"/>
      <c r="P81" s="50"/>
    </row>
    <row r="82" spans="2:16" ht="15">
      <c r="D82" s="9"/>
    </row>
    <row r="83" spans="2:16" ht="15">
      <c r="D83" s="9"/>
      <c r="H83" s="38">
        <f>SUM(H77:H82)</f>
        <v>71596</v>
      </c>
    </row>
    <row r="84" spans="2:16">
      <c r="G84" t="s">
        <v>68</v>
      </c>
      <c r="H84" s="78">
        <f>H83*0.1</f>
        <v>7159.6</v>
      </c>
    </row>
    <row r="85" spans="2:16">
      <c r="H85" s="35">
        <f>SUM(H83:H84)</f>
        <v>78755.600000000006</v>
      </c>
    </row>
    <row r="89" spans="2:16" ht="18">
      <c r="B89" s="4" t="s">
        <v>69</v>
      </c>
      <c r="D89" s="76" t="s">
        <v>70</v>
      </c>
      <c r="E89" s="77" t="s">
        <v>71</v>
      </c>
      <c r="F89" s="77" t="s">
        <v>72</v>
      </c>
      <c r="G89" s="77" t="s">
        <v>19</v>
      </c>
    </row>
    <row r="90" spans="2:16">
      <c r="B90" t="s">
        <v>73</v>
      </c>
      <c r="D90" s="80">
        <v>75</v>
      </c>
      <c r="E90" t="s">
        <v>74</v>
      </c>
      <c r="F90" s="31">
        <v>450</v>
      </c>
      <c r="G90" s="31">
        <f>D90*F90</f>
        <v>33750</v>
      </c>
    </row>
    <row r="91" spans="2:16">
      <c r="B91" t="s">
        <v>75</v>
      </c>
      <c r="D91" s="80">
        <v>80</v>
      </c>
      <c r="E91" t="s">
        <v>76</v>
      </c>
      <c r="F91" s="31">
        <v>450</v>
      </c>
      <c r="G91" s="31">
        <f>D91*F91</f>
        <v>36000</v>
      </c>
    </row>
    <row r="92" spans="2:16">
      <c r="D92" s="80">
        <v>5</v>
      </c>
      <c r="E92" t="s">
        <v>77</v>
      </c>
      <c r="F92" s="31">
        <v>500</v>
      </c>
      <c r="G92" s="31">
        <f t="shared" ref="G92:G96" si="0">D92*F92</f>
        <v>2500</v>
      </c>
      <c r="H92" s="16"/>
      <c r="I92" s="16"/>
      <c r="J92" s="30" t="s">
        <v>78</v>
      </c>
      <c r="K92" s="16"/>
      <c r="L92" s="16"/>
    </row>
    <row r="93" spans="2:16">
      <c r="D93" s="80">
        <v>160</v>
      </c>
      <c r="E93" t="s">
        <v>79</v>
      </c>
      <c r="F93" s="31">
        <v>75</v>
      </c>
      <c r="G93" s="31">
        <f t="shared" si="0"/>
        <v>12000</v>
      </c>
    </row>
    <row r="94" spans="2:16">
      <c r="D94" s="80">
        <v>5</v>
      </c>
      <c r="E94" t="s">
        <v>80</v>
      </c>
      <c r="F94" s="31">
        <v>115</v>
      </c>
      <c r="G94" s="31">
        <f t="shared" si="0"/>
        <v>575</v>
      </c>
    </row>
    <row r="95" spans="2:16">
      <c r="D95" s="80">
        <v>80</v>
      </c>
      <c r="E95" t="s">
        <v>81</v>
      </c>
      <c r="F95" s="31">
        <v>10</v>
      </c>
      <c r="G95" s="31">
        <f t="shared" si="0"/>
        <v>800</v>
      </c>
    </row>
    <row r="96" spans="2:16">
      <c r="D96" s="19">
        <v>5</v>
      </c>
      <c r="E96" s="20" t="s">
        <v>82</v>
      </c>
      <c r="F96" s="32">
        <v>50</v>
      </c>
      <c r="G96" s="32">
        <f t="shared" si="0"/>
        <v>250</v>
      </c>
    </row>
    <row r="97" spans="2:10">
      <c r="D97" s="80"/>
      <c r="F97" t="s">
        <v>83</v>
      </c>
      <c r="G97" s="33">
        <f>SUM(G90:G96)</f>
        <v>85875</v>
      </c>
    </row>
    <row r="98" spans="2:10">
      <c r="F98" t="s">
        <v>68</v>
      </c>
      <c r="G98" s="34">
        <f>G97*0.1</f>
        <v>8587.5</v>
      </c>
    </row>
    <row r="99" spans="2:10" ht="25.5">
      <c r="F99" s="49" t="s">
        <v>84</v>
      </c>
      <c r="G99" s="54">
        <v>10000</v>
      </c>
      <c r="H99" t="s">
        <v>85</v>
      </c>
      <c r="J99" s="48" t="s">
        <v>86</v>
      </c>
    </row>
    <row r="100" spans="2:10">
      <c r="F100" t="s">
        <v>19</v>
      </c>
      <c r="G100" s="35">
        <f>SUM(G97:G99)</f>
        <v>104462.5</v>
      </c>
    </row>
    <row r="109" spans="2:10" ht="31.5">
      <c r="B109" s="37" t="s">
        <v>87</v>
      </c>
      <c r="C109" s="20" t="s">
        <v>88</v>
      </c>
    </row>
    <row r="110" spans="2:10">
      <c r="D110" s="20" t="s">
        <v>89</v>
      </c>
      <c r="E110" s="20" t="s">
        <v>90</v>
      </c>
      <c r="F110" s="20" t="s">
        <v>91</v>
      </c>
    </row>
    <row r="111" spans="2:10">
      <c r="B111" t="s">
        <v>92</v>
      </c>
      <c r="C111" t="s">
        <v>93</v>
      </c>
    </row>
    <row r="112" spans="2:10">
      <c r="B112" t="s">
        <v>94</v>
      </c>
      <c r="C112" t="s">
        <v>37</v>
      </c>
      <c r="D112" s="31">
        <v>55</v>
      </c>
      <c r="E112">
        <v>4</v>
      </c>
      <c r="F112" s="31">
        <f>D112*E112</f>
        <v>220</v>
      </c>
    </row>
    <row r="113" spans="2:26" ht="14.25">
      <c r="B113" t="s">
        <v>95</v>
      </c>
      <c r="C113" s="49" t="s">
        <v>85</v>
      </c>
      <c r="D113" s="31">
        <v>720</v>
      </c>
      <c r="E113">
        <v>1</v>
      </c>
      <c r="F113" s="31">
        <f t="shared" ref="F113:F122" si="1">D113*E113</f>
        <v>720</v>
      </c>
      <c r="G113" s="36" t="s">
        <v>96</v>
      </c>
    </row>
    <row r="114" spans="2:26">
      <c r="B114" t="s">
        <v>97</v>
      </c>
      <c r="C114" s="49" t="s">
        <v>85</v>
      </c>
      <c r="D114" s="31">
        <v>150</v>
      </c>
      <c r="E114">
        <v>1</v>
      </c>
      <c r="F114" s="31">
        <f t="shared" si="1"/>
        <v>150</v>
      </c>
      <c r="G114" t="s">
        <v>98</v>
      </c>
    </row>
    <row r="115" spans="2:26">
      <c r="B115" t="s">
        <v>99</v>
      </c>
      <c r="D115" s="31">
        <v>300</v>
      </c>
      <c r="E115">
        <v>1</v>
      </c>
      <c r="F115" s="31">
        <f t="shared" si="1"/>
        <v>300</v>
      </c>
    </row>
    <row r="116" spans="2:26">
      <c r="B116" t="s">
        <v>100</v>
      </c>
      <c r="C116" t="s">
        <v>37</v>
      </c>
      <c r="D116" s="31">
        <v>200</v>
      </c>
      <c r="E116">
        <v>1</v>
      </c>
      <c r="F116" s="31">
        <f t="shared" si="1"/>
        <v>200</v>
      </c>
    </row>
    <row r="117" spans="2:26">
      <c r="D117" s="31">
        <v>200</v>
      </c>
      <c r="E117">
        <v>1</v>
      </c>
      <c r="F117" s="31">
        <f t="shared" si="1"/>
        <v>200</v>
      </c>
    </row>
    <row r="118" spans="2:26">
      <c r="D118" s="31"/>
      <c r="F118" s="31">
        <f t="shared" si="1"/>
        <v>0</v>
      </c>
    </row>
    <row r="119" spans="2:26">
      <c r="D119" s="31"/>
      <c r="F119" s="31">
        <f t="shared" si="1"/>
        <v>0</v>
      </c>
    </row>
    <row r="120" spans="2:26">
      <c r="D120" s="31"/>
      <c r="F120" s="31">
        <f t="shared" si="1"/>
        <v>0</v>
      </c>
    </row>
    <row r="121" spans="2:26">
      <c r="D121" s="31"/>
      <c r="F121" s="31">
        <f t="shared" si="1"/>
        <v>0</v>
      </c>
    </row>
    <row r="122" spans="2:26">
      <c r="D122" s="31"/>
      <c r="F122" s="32">
        <f t="shared" si="1"/>
        <v>0</v>
      </c>
    </row>
    <row r="123" spans="2:26">
      <c r="F123" s="33">
        <f>SUM(F112:F122)</f>
        <v>1790</v>
      </c>
      <c r="G123" t="s">
        <v>17</v>
      </c>
    </row>
    <row r="124" spans="2:26">
      <c r="F124">
        <v>80</v>
      </c>
      <c r="G124" t="s">
        <v>43</v>
      </c>
    </row>
    <row r="125" spans="2:26">
      <c r="F125" s="35">
        <f>F123*F124</f>
        <v>143200</v>
      </c>
    </row>
    <row r="127" spans="2:26" ht="36">
      <c r="B127" s="4" t="s">
        <v>101</v>
      </c>
      <c r="C127" s="1"/>
      <c r="Y127"/>
      <c r="Z127" s="7"/>
    </row>
    <row r="128" spans="2:26" ht="14.25">
      <c r="C128" s="1"/>
      <c r="Y128"/>
      <c r="Z128" s="7"/>
    </row>
    <row r="129" spans="2:26" ht="14.25">
      <c r="C129" s="1"/>
      <c r="Y129"/>
      <c r="Z129" s="7"/>
    </row>
    <row r="130" spans="2:26">
      <c r="C130" t="s">
        <v>102</v>
      </c>
      <c r="E130" s="31">
        <v>4000</v>
      </c>
      <c r="F130">
        <v>1</v>
      </c>
      <c r="G130" s="38">
        <v>4000</v>
      </c>
      <c r="Y130"/>
      <c r="Z130" s="7"/>
    </row>
    <row r="131" spans="2:26" ht="25.5">
      <c r="C131" s="53" t="s">
        <v>103</v>
      </c>
      <c r="D131" s="49"/>
      <c r="E131" s="51"/>
      <c r="F131" s="49"/>
      <c r="G131" s="51">
        <v>8000</v>
      </c>
      <c r="H131" t="s">
        <v>85</v>
      </c>
      <c r="Y131"/>
      <c r="Z131" s="7"/>
    </row>
    <row r="132" spans="2:26">
      <c r="C132" s="49" t="s">
        <v>104</v>
      </c>
      <c r="D132" s="49"/>
      <c r="E132" s="51"/>
      <c r="F132" s="49"/>
      <c r="G132" s="51">
        <f t="shared" ref="G132:G135" si="2">E132*F132</f>
        <v>0</v>
      </c>
      <c r="H132" t="s">
        <v>85</v>
      </c>
      <c r="Y132"/>
      <c r="Z132" s="7"/>
    </row>
    <row r="133" spans="2:26">
      <c r="C133" s="49" t="s">
        <v>105</v>
      </c>
      <c r="D133" s="49"/>
      <c r="E133" s="51"/>
      <c r="F133" s="49"/>
      <c r="G133" s="51">
        <f t="shared" si="2"/>
        <v>0</v>
      </c>
      <c r="H133" t="s">
        <v>85</v>
      </c>
      <c r="Y133"/>
      <c r="Z133" s="7"/>
    </row>
    <row r="134" spans="2:26">
      <c r="C134" s="49" t="s">
        <v>106</v>
      </c>
      <c r="D134" s="49"/>
      <c r="E134" s="51">
        <v>2000</v>
      </c>
      <c r="F134" s="49">
        <v>10</v>
      </c>
      <c r="G134" s="51">
        <f t="shared" si="2"/>
        <v>20000</v>
      </c>
      <c r="H134" t="s">
        <v>85</v>
      </c>
      <c r="Y134"/>
      <c r="Z134" s="7"/>
    </row>
    <row r="135" spans="2:26">
      <c r="G135" s="32">
        <f t="shared" si="2"/>
        <v>0</v>
      </c>
      <c r="Y135"/>
      <c r="Z135" s="7"/>
    </row>
    <row r="136" spans="2:26">
      <c r="G136" s="39">
        <f>SUM(G130:G135)</f>
        <v>32000</v>
      </c>
      <c r="Y136"/>
      <c r="Z136" s="7"/>
    </row>
    <row r="137" spans="2:26">
      <c r="G137" s="38"/>
      <c r="Y137"/>
      <c r="Z137" s="7"/>
    </row>
    <row r="138" spans="2:26" ht="18">
      <c r="B138" s="4" t="s">
        <v>107</v>
      </c>
      <c r="G138" s="38"/>
      <c r="Y138"/>
      <c r="Z138" s="7"/>
    </row>
    <row r="139" spans="2:26">
      <c r="B139" t="s">
        <v>108</v>
      </c>
      <c r="G139" s="38"/>
      <c r="Y139"/>
      <c r="Z139" s="7"/>
    </row>
    <row r="140" spans="2:26">
      <c r="C140" t="s">
        <v>109</v>
      </c>
      <c r="D140" t="s">
        <v>110</v>
      </c>
      <c r="G140" s="38">
        <v>37000</v>
      </c>
      <c r="Y140"/>
      <c r="Z140" s="7"/>
    </row>
    <row r="141" spans="2:26" ht="25.5">
      <c r="C141" t="s">
        <v>111</v>
      </c>
      <c r="E141" s="31">
        <v>475</v>
      </c>
      <c r="F141">
        <v>2</v>
      </c>
      <c r="G141" s="33">
        <f>E141*F141</f>
        <v>950</v>
      </c>
      <c r="Y141"/>
      <c r="Z141" s="7"/>
    </row>
    <row r="142" spans="2:26">
      <c r="C142" t="s">
        <v>112</v>
      </c>
      <c r="E142" s="31"/>
      <c r="G142" s="125">
        <v>5000</v>
      </c>
      <c r="Y142"/>
      <c r="Z142" s="7"/>
    </row>
    <row r="143" spans="2:26">
      <c r="G143" s="35">
        <f>SUM(G140:G141)</f>
        <v>37950</v>
      </c>
    </row>
    <row r="144" spans="2:26">
      <c r="F144" s="31"/>
      <c r="G144" s="50"/>
    </row>
    <row r="145" spans="2:7" ht="18">
      <c r="B145" s="4" t="s">
        <v>113</v>
      </c>
      <c r="F145" s="31"/>
    </row>
    <row r="147" spans="2:7">
      <c r="D147" s="40" t="s">
        <v>114</v>
      </c>
      <c r="E147" s="40" t="s">
        <v>115</v>
      </c>
      <c r="F147" s="40" t="s">
        <v>116</v>
      </c>
    </row>
    <row r="148" spans="2:7" ht="25.5">
      <c r="C148" t="s">
        <v>117</v>
      </c>
      <c r="D148" s="41">
        <v>100</v>
      </c>
      <c r="E148" s="40">
        <v>40</v>
      </c>
      <c r="F148" s="40">
        <v>1</v>
      </c>
      <c r="G148" s="6">
        <f>D148*E148*F148</f>
        <v>4000</v>
      </c>
    </row>
    <row r="149" spans="2:7" ht="25.5">
      <c r="C149" t="s">
        <v>118</v>
      </c>
      <c r="D149" s="41">
        <v>100</v>
      </c>
      <c r="E149" s="40">
        <v>40</v>
      </c>
      <c r="F149" s="40">
        <v>80</v>
      </c>
      <c r="G149" s="6">
        <f t="shared" ref="G149:G153" si="3">D149*E149*F149</f>
        <v>320000</v>
      </c>
    </row>
    <row r="150" spans="2:7" ht="25.5">
      <c r="C150" t="s">
        <v>119</v>
      </c>
      <c r="D150" s="41">
        <v>100</v>
      </c>
      <c r="E150" s="40">
        <v>1</v>
      </c>
      <c r="F150" s="40">
        <v>80</v>
      </c>
      <c r="G150" s="6">
        <f t="shared" si="3"/>
        <v>8000</v>
      </c>
    </row>
    <row r="151" spans="2:7">
      <c r="C151" t="s">
        <v>120</v>
      </c>
      <c r="D151" s="41">
        <v>100</v>
      </c>
      <c r="E151" s="40">
        <v>40</v>
      </c>
      <c r="F151" s="40">
        <v>80</v>
      </c>
      <c r="G151" s="6">
        <f t="shared" si="3"/>
        <v>320000</v>
      </c>
    </row>
    <row r="152" spans="2:7">
      <c r="C152" t="s">
        <v>106</v>
      </c>
      <c r="D152" s="41">
        <v>100</v>
      </c>
      <c r="E152" s="40">
        <v>20</v>
      </c>
      <c r="F152" s="40">
        <v>20</v>
      </c>
      <c r="G152" s="6">
        <f t="shared" si="3"/>
        <v>40000</v>
      </c>
    </row>
    <row r="153" spans="2:7">
      <c r="D153" s="41"/>
      <c r="E153" s="40"/>
      <c r="F153" s="40"/>
      <c r="G153" s="42">
        <f t="shared" si="3"/>
        <v>0</v>
      </c>
    </row>
    <row r="154" spans="2:7">
      <c r="G154" s="43">
        <f>SUM(G148:G153)</f>
        <v>692000</v>
      </c>
    </row>
    <row r="156" spans="2:7" ht="18">
      <c r="B156" s="4" t="s">
        <v>121</v>
      </c>
    </row>
    <row r="157" spans="2:7" ht="18">
      <c r="B157" s="4"/>
    </row>
    <row r="158" spans="2:7">
      <c r="B158" t="s">
        <v>122</v>
      </c>
      <c r="D158" s="6">
        <v>100</v>
      </c>
      <c r="E158">
        <v>40</v>
      </c>
      <c r="F158">
        <v>80</v>
      </c>
      <c r="G158" s="46">
        <f>D158*E158*F158</f>
        <v>320000</v>
      </c>
    </row>
    <row r="159" spans="2:7">
      <c r="B159" t="s">
        <v>123</v>
      </c>
      <c r="D159" s="6">
        <v>300</v>
      </c>
      <c r="E159">
        <v>5</v>
      </c>
      <c r="F159">
        <v>80</v>
      </c>
      <c r="G159" s="46">
        <f t="shared" ref="G159:G160" si="4">D159*E159*F159</f>
        <v>120000</v>
      </c>
    </row>
    <row r="160" spans="2:7">
      <c r="B160" t="s">
        <v>124</v>
      </c>
      <c r="D160" s="6">
        <v>100</v>
      </c>
      <c r="E160">
        <v>16</v>
      </c>
      <c r="F160">
        <v>160</v>
      </c>
      <c r="G160" s="47">
        <f t="shared" si="4"/>
        <v>256000</v>
      </c>
    </row>
    <row r="161" spans="2:8">
      <c r="G161" s="43">
        <f>SUM(G158:G160)</f>
        <v>696000</v>
      </c>
    </row>
    <row r="162" spans="2:8">
      <c r="G162" s="126"/>
    </row>
    <row r="163" spans="2:8" ht="36">
      <c r="B163" s="4" t="s">
        <v>125</v>
      </c>
      <c r="G163" s="46"/>
    </row>
    <row r="164" spans="2:8">
      <c r="C164" t="s">
        <v>44</v>
      </c>
      <c r="G164" s="44">
        <v>20000</v>
      </c>
    </row>
    <row r="165" spans="2:8">
      <c r="C165" s="49" t="s">
        <v>126</v>
      </c>
      <c r="D165" s="49"/>
      <c r="E165" s="49"/>
      <c r="F165" s="49"/>
      <c r="G165" s="52">
        <v>5000</v>
      </c>
      <c r="H165" t="s">
        <v>85</v>
      </c>
    </row>
    <row r="166" spans="2:8">
      <c r="C166" s="49" t="s">
        <v>127</v>
      </c>
      <c r="D166" s="49"/>
      <c r="E166" s="49"/>
      <c r="F166" s="49"/>
      <c r="G166" s="65">
        <v>2000</v>
      </c>
      <c r="H166" t="s">
        <v>85</v>
      </c>
    </row>
    <row r="167" spans="2:8">
      <c r="G167" s="45">
        <f>SUM(G164:G166)</f>
        <v>27000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CAE15-F9CD-4339-95F0-E4471F888851}">
  <dimension ref="C8:G25"/>
  <sheetViews>
    <sheetView workbookViewId="0">
      <selection activeCell="C28" sqref="C28"/>
    </sheetView>
  </sheetViews>
  <sheetFormatPr defaultRowHeight="12.75"/>
  <cols>
    <col min="3" max="5" width="41.28515625" customWidth="1"/>
    <col min="6" max="6" width="46.5703125" customWidth="1"/>
    <col min="7" max="7" width="48.140625" customWidth="1"/>
  </cols>
  <sheetData>
    <row r="8" spans="3:7" ht="15.75">
      <c r="C8" s="128" t="s">
        <v>128</v>
      </c>
      <c r="D8" s="129"/>
      <c r="E8" s="129"/>
      <c r="F8" s="130"/>
    </row>
    <row r="9" spans="3:7" s="68" customFormat="1" ht="30">
      <c r="C9" s="82" t="s">
        <v>129</v>
      </c>
      <c r="D9" s="82" t="s">
        <v>130</v>
      </c>
      <c r="E9" s="82" t="s">
        <v>131</v>
      </c>
      <c r="F9" s="119" t="s">
        <v>132</v>
      </c>
    </row>
    <row r="10" spans="3:7">
      <c r="C10" s="108" t="s">
        <v>133</v>
      </c>
      <c r="D10" s="108" t="s">
        <v>134</v>
      </c>
      <c r="E10" s="108" t="s">
        <v>135</v>
      </c>
      <c r="F10" s="108" t="s">
        <v>136</v>
      </c>
      <c r="G10" s="118" t="s">
        <v>137</v>
      </c>
    </row>
    <row r="11" spans="3:7" ht="51">
      <c r="C11" s="108" t="s">
        <v>102</v>
      </c>
      <c r="D11" s="120" t="s">
        <v>138</v>
      </c>
      <c r="E11" s="108"/>
      <c r="F11" s="108" t="s">
        <v>139</v>
      </c>
    </row>
    <row r="12" spans="3:7">
      <c r="C12" s="108" t="s">
        <v>140</v>
      </c>
      <c r="D12" s="108"/>
      <c r="E12" s="108"/>
      <c r="F12" s="108" t="s">
        <v>141</v>
      </c>
    </row>
    <row r="13" spans="3:7">
      <c r="C13" s="108"/>
      <c r="D13" s="108"/>
      <c r="E13" s="108"/>
      <c r="F13" s="108"/>
    </row>
    <row r="14" spans="3:7">
      <c r="C14" s="108" t="s">
        <v>142</v>
      </c>
      <c r="D14" s="108"/>
      <c r="E14" s="108"/>
      <c r="F14" s="108"/>
    </row>
    <row r="15" spans="3:7" ht="51">
      <c r="C15" s="108" t="s">
        <v>143</v>
      </c>
      <c r="D15" s="108" t="s">
        <v>144</v>
      </c>
      <c r="E15" s="108"/>
      <c r="F15" s="108" t="s">
        <v>145</v>
      </c>
    </row>
    <row r="16" spans="3:7" ht="25.5">
      <c r="C16" s="108" t="s">
        <v>146</v>
      </c>
      <c r="D16" s="120" t="s">
        <v>147</v>
      </c>
      <c r="E16" s="108"/>
      <c r="F16" s="108" t="s">
        <v>145</v>
      </c>
    </row>
    <row r="17" spans="3:6" ht="25.5">
      <c r="C17" s="108" t="s">
        <v>148</v>
      </c>
      <c r="D17" s="120" t="s">
        <v>149</v>
      </c>
      <c r="E17" s="108"/>
      <c r="F17" s="108"/>
    </row>
    <row r="18" spans="3:6">
      <c r="C18" s="108"/>
      <c r="D18" s="108"/>
      <c r="E18" s="108"/>
      <c r="F18" s="108"/>
    </row>
    <row r="19" spans="3:6">
      <c r="C19" s="108"/>
      <c r="D19" s="108"/>
      <c r="E19" s="108"/>
      <c r="F19" s="108"/>
    </row>
    <row r="20" spans="3:6">
      <c r="C20" s="108"/>
      <c r="D20" s="108"/>
      <c r="E20" s="108"/>
      <c r="F20" s="108"/>
    </row>
    <row r="21" spans="3:6">
      <c r="C21" s="108" t="s">
        <v>150</v>
      </c>
      <c r="D21" s="108"/>
      <c r="E21" s="108"/>
      <c r="F21" s="108" t="s">
        <v>151</v>
      </c>
    </row>
    <row r="22" spans="3:6">
      <c r="C22" s="108" t="s">
        <v>152</v>
      </c>
      <c r="D22" s="108"/>
      <c r="E22" s="108"/>
      <c r="F22" s="108" t="s">
        <v>151</v>
      </c>
    </row>
    <row r="23" spans="3:6">
      <c r="C23" s="108"/>
      <c r="D23" s="108"/>
      <c r="E23" s="108"/>
      <c r="F23" s="108"/>
    </row>
    <row r="24" spans="3:6">
      <c r="C24" s="108"/>
      <c r="D24" s="108"/>
      <c r="E24" s="108"/>
      <c r="F24" s="108"/>
    </row>
    <row r="25" spans="3:6" ht="63.75">
      <c r="C25" t="s">
        <v>153</v>
      </c>
      <c r="D25" s="123" t="s">
        <v>154</v>
      </c>
    </row>
  </sheetData>
  <mergeCells count="1">
    <mergeCell ref="C8:F8"/>
  </mergeCells>
  <hyperlinks>
    <hyperlink ref="D11" r:id="rId1" xr:uid="{8C2A7A02-9E34-4B6D-9EB1-5B9325AE0E96}"/>
    <hyperlink ref="D16" r:id="rId2" xr:uid="{873D93F3-9112-4FDE-AD84-0548A2346D91}"/>
    <hyperlink ref="D17" r:id="rId3" xr:uid="{F267550F-D86A-43F1-9D29-6A9363AC4E32}"/>
    <hyperlink ref="D25" r:id="rId4" xr:uid="{70C7EBC2-E09C-4D4F-B885-30B4711CCF7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06E9-27C5-4FC9-9592-F1EBC47AD0A6}">
  <dimension ref="A1:Z91"/>
  <sheetViews>
    <sheetView tabSelected="1" topLeftCell="A3" zoomScale="70" zoomScaleNormal="70" workbookViewId="0">
      <selection activeCell="O90" sqref="O90"/>
    </sheetView>
  </sheetViews>
  <sheetFormatPr defaultRowHeight="12.75"/>
  <cols>
    <col min="1" max="1" width="10.85546875" customWidth="1"/>
    <col min="2" max="2" width="54.140625" customWidth="1"/>
    <col min="3" max="3" width="18.42578125" customWidth="1"/>
    <col min="4" max="4" width="16.85546875" customWidth="1"/>
    <col min="5" max="5" width="38.28515625" style="68" customWidth="1"/>
    <col min="6" max="6" width="18.85546875" style="68" customWidth="1"/>
    <col min="7" max="7" width="28.140625" customWidth="1"/>
    <col min="8" max="8" width="18.85546875" customWidth="1"/>
    <col min="9" max="9" width="63" customWidth="1"/>
    <col min="10" max="10" width="18.85546875" style="50" customWidth="1"/>
    <col min="11" max="11" width="17.28515625" customWidth="1"/>
    <col min="12" max="12" width="83.28515625" style="50" customWidth="1"/>
    <col min="13" max="13" width="28.85546875" style="50" customWidth="1"/>
    <col min="14" max="14" width="24.28515625" customWidth="1"/>
    <col min="15" max="15" width="17.140625" style="50" customWidth="1"/>
    <col min="16" max="16" width="14.85546875" customWidth="1"/>
    <col min="17" max="17" width="26.5703125" style="80" customWidth="1"/>
    <col min="18" max="18" width="29.5703125" customWidth="1"/>
    <col min="19" max="20" width="17.28515625" customWidth="1"/>
    <col min="21" max="24" width="22.5703125" customWidth="1"/>
    <col min="25" max="25" width="44.5703125" customWidth="1"/>
  </cols>
  <sheetData>
    <row r="1" spans="1:26">
      <c r="B1" s="81"/>
      <c r="C1" s="81"/>
      <c r="D1" s="81"/>
      <c r="E1" s="90"/>
      <c r="F1" s="90"/>
      <c r="G1" s="81"/>
      <c r="H1" s="81"/>
      <c r="I1" s="81"/>
      <c r="J1" s="81"/>
    </row>
    <row r="2" spans="1:26">
      <c r="B2" s="81"/>
      <c r="C2" s="81"/>
      <c r="D2" s="81"/>
      <c r="E2" s="90"/>
      <c r="F2" s="90"/>
      <c r="G2" s="81"/>
      <c r="H2" s="81"/>
      <c r="I2" s="81"/>
      <c r="J2" s="81"/>
    </row>
    <row r="3" spans="1:26" ht="57">
      <c r="B3" s="81"/>
      <c r="C3" s="81"/>
      <c r="D3" s="81"/>
      <c r="E3" s="90"/>
      <c r="F3" s="90"/>
      <c r="G3" s="81"/>
      <c r="H3" s="81"/>
      <c r="I3" s="81"/>
      <c r="J3" s="109" t="s">
        <v>155</v>
      </c>
    </row>
    <row r="4" spans="1:26">
      <c r="B4" s="81"/>
      <c r="C4" s="81"/>
      <c r="D4" s="81"/>
      <c r="E4" s="90"/>
      <c r="F4" s="90"/>
      <c r="G4" s="81"/>
      <c r="H4" s="81"/>
      <c r="I4" s="81"/>
      <c r="J4" s="81"/>
    </row>
    <row r="5" spans="1:26">
      <c r="B5" s="81"/>
      <c r="C5" s="81"/>
      <c r="D5" s="81"/>
      <c r="E5" s="90"/>
      <c r="F5" s="90"/>
      <c r="G5" s="81"/>
      <c r="H5" s="81"/>
      <c r="I5" s="81"/>
      <c r="J5" s="81"/>
    </row>
    <row r="6" spans="1:26">
      <c r="B6" s="81"/>
      <c r="C6" s="81"/>
      <c r="D6" s="81"/>
      <c r="E6" s="137" t="s">
        <v>156</v>
      </c>
      <c r="F6" s="137"/>
      <c r="G6" s="139" t="s">
        <v>157</v>
      </c>
      <c r="H6" s="139"/>
      <c r="I6" s="81"/>
      <c r="J6" s="81"/>
      <c r="K6" s="80"/>
      <c r="L6" s="141" t="s">
        <v>438</v>
      </c>
      <c r="M6" s="142"/>
      <c r="N6" s="143"/>
      <c r="Q6" s="135" t="s">
        <v>158</v>
      </c>
      <c r="R6" s="131" t="s">
        <v>159</v>
      </c>
      <c r="S6" s="132"/>
      <c r="T6" s="132"/>
      <c r="U6" s="132"/>
      <c r="V6" s="132"/>
      <c r="W6" s="132"/>
      <c r="X6" s="132"/>
    </row>
    <row r="7" spans="1:26">
      <c r="B7" s="81"/>
      <c r="C7" s="81"/>
      <c r="D7" s="81"/>
      <c r="E7" s="138"/>
      <c r="F7" s="138"/>
      <c r="G7" s="140"/>
      <c r="H7" s="140"/>
      <c r="I7" s="81"/>
      <c r="J7" s="81"/>
      <c r="L7" s="144"/>
      <c r="M7" s="145"/>
      <c r="N7" s="146"/>
      <c r="Q7" s="136"/>
      <c r="R7" s="133"/>
      <c r="S7" s="134"/>
      <c r="T7" s="134"/>
      <c r="U7" s="134"/>
      <c r="V7" s="134"/>
      <c r="W7" s="134"/>
      <c r="X7" s="134"/>
    </row>
    <row r="8" spans="1:26" s="79" customFormat="1" ht="409.5">
      <c r="A8" s="98" t="s">
        <v>160</v>
      </c>
      <c r="B8" s="99" t="s">
        <v>161</v>
      </c>
      <c r="C8" s="99" t="s">
        <v>162</v>
      </c>
      <c r="D8" s="83" t="s">
        <v>163</v>
      </c>
      <c r="E8" s="93" t="s">
        <v>164</v>
      </c>
      <c r="F8" s="93" t="s">
        <v>165</v>
      </c>
      <c r="G8" s="94" t="s">
        <v>166</v>
      </c>
      <c r="H8" s="94" t="s">
        <v>167</v>
      </c>
      <c r="I8" s="95" t="s">
        <v>168</v>
      </c>
      <c r="J8" s="95" t="s">
        <v>169</v>
      </c>
      <c r="K8" s="115" t="s">
        <v>170</v>
      </c>
      <c r="L8" s="121" t="s">
        <v>171</v>
      </c>
      <c r="M8" s="121" t="s">
        <v>172</v>
      </c>
      <c r="N8" s="121" t="s">
        <v>173</v>
      </c>
      <c r="O8" s="116" t="s">
        <v>174</v>
      </c>
      <c r="P8" s="96" t="s">
        <v>175</v>
      </c>
      <c r="Q8" s="97" t="s">
        <v>176</v>
      </c>
      <c r="R8" s="88" t="s">
        <v>177</v>
      </c>
      <c r="S8" s="88" t="s">
        <v>178</v>
      </c>
      <c r="T8" s="88" t="s">
        <v>179</v>
      </c>
      <c r="U8" s="88" t="s">
        <v>180</v>
      </c>
      <c r="V8" s="88" t="s">
        <v>181</v>
      </c>
      <c r="W8" s="88" t="s">
        <v>182</v>
      </c>
      <c r="X8" s="88" t="s">
        <v>183</v>
      </c>
      <c r="Y8" s="117" t="s">
        <v>184</v>
      </c>
      <c r="Z8" s="82" t="s">
        <v>185</v>
      </c>
    </row>
    <row r="9" spans="1:26" s="79" customFormat="1" ht="183.75" customHeight="1">
      <c r="A9" s="110"/>
      <c r="B9" s="100" t="s">
        <v>186</v>
      </c>
      <c r="C9" s="100" t="s">
        <v>186</v>
      </c>
      <c r="D9" s="84" t="s">
        <v>187</v>
      </c>
      <c r="E9" s="83" t="s">
        <v>188</v>
      </c>
      <c r="F9" s="83" t="s">
        <v>189</v>
      </c>
      <c r="G9" s="83" t="s">
        <v>190</v>
      </c>
      <c r="H9" s="83"/>
      <c r="I9" s="83" t="s">
        <v>191</v>
      </c>
      <c r="J9" s="83" t="s">
        <v>192</v>
      </c>
      <c r="K9" s="82" t="s">
        <v>193</v>
      </c>
      <c r="L9" s="114"/>
      <c r="M9" s="89"/>
      <c r="N9" s="82"/>
      <c r="O9" s="89" t="s">
        <v>194</v>
      </c>
      <c r="P9" s="82" t="s">
        <v>193</v>
      </c>
      <c r="Q9" s="82" t="s">
        <v>195</v>
      </c>
      <c r="R9" s="82" t="s">
        <v>195</v>
      </c>
      <c r="S9" s="82"/>
      <c r="T9" s="82"/>
      <c r="U9" s="82" t="s">
        <v>196</v>
      </c>
      <c r="V9" s="82"/>
      <c r="W9" s="82"/>
      <c r="X9" s="82"/>
      <c r="Y9" s="82"/>
      <c r="Z9" s="82"/>
    </row>
    <row r="10" spans="1:26" ht="30">
      <c r="A10" s="111">
        <v>1</v>
      </c>
      <c r="B10" s="101" t="s">
        <v>197</v>
      </c>
      <c r="C10" s="101" t="s">
        <v>198</v>
      </c>
      <c r="D10" s="86" t="s">
        <v>199</v>
      </c>
      <c r="E10" s="91" t="s">
        <v>200</v>
      </c>
      <c r="F10" s="91"/>
      <c r="G10" s="86"/>
      <c r="H10" s="86"/>
      <c r="I10" s="86" t="s">
        <v>201</v>
      </c>
      <c r="J10" s="86" t="s">
        <v>202</v>
      </c>
      <c r="K10" s="108" t="s">
        <v>203</v>
      </c>
      <c r="L10" s="112"/>
      <c r="M10" s="112" t="s">
        <v>204</v>
      </c>
      <c r="N10" s="108" t="s">
        <v>205</v>
      </c>
      <c r="O10" s="112" t="s">
        <v>206</v>
      </c>
      <c r="P10" s="108" t="s">
        <v>207</v>
      </c>
      <c r="Q10" s="87"/>
      <c r="R10" s="108"/>
      <c r="S10" s="108" t="s">
        <v>203</v>
      </c>
      <c r="T10" s="108" t="s">
        <v>208</v>
      </c>
      <c r="U10" s="108">
        <v>3</v>
      </c>
      <c r="V10" s="108"/>
      <c r="W10" s="108"/>
      <c r="X10" s="108"/>
      <c r="Y10" s="85" t="s">
        <v>209</v>
      </c>
      <c r="Z10" s="108">
        <v>1</v>
      </c>
    </row>
    <row r="11" spans="1:26" ht="51">
      <c r="A11" s="111">
        <v>2</v>
      </c>
      <c r="B11" s="101" t="s">
        <v>210</v>
      </c>
      <c r="C11" s="101" t="s">
        <v>186</v>
      </c>
      <c r="D11" s="86" t="s">
        <v>211</v>
      </c>
      <c r="E11" s="91" t="s">
        <v>186</v>
      </c>
      <c r="F11" s="91" t="s">
        <v>207</v>
      </c>
      <c r="G11" s="86"/>
      <c r="H11" s="86"/>
      <c r="I11" s="86"/>
      <c r="J11" s="86" t="s">
        <v>186</v>
      </c>
      <c r="K11" s="108" t="s">
        <v>203</v>
      </c>
      <c r="L11" s="112" t="s">
        <v>212</v>
      </c>
      <c r="M11" s="112"/>
      <c r="N11" s="108"/>
      <c r="O11" s="112" t="s">
        <v>213</v>
      </c>
      <c r="P11" s="108" t="s">
        <v>203</v>
      </c>
      <c r="Q11" s="87"/>
      <c r="R11" s="108" t="s">
        <v>214</v>
      </c>
      <c r="S11" s="108" t="s">
        <v>203</v>
      </c>
      <c r="T11" s="108" t="s">
        <v>207</v>
      </c>
      <c r="U11" s="108">
        <v>1</v>
      </c>
      <c r="V11" s="108"/>
      <c r="W11" s="108"/>
      <c r="X11" s="108"/>
      <c r="Y11" s="108" t="s">
        <v>215</v>
      </c>
      <c r="Z11" s="108">
        <v>1</v>
      </c>
    </row>
    <row r="12" spans="1:26" ht="63.75">
      <c r="A12" s="111">
        <v>3</v>
      </c>
      <c r="B12" s="101" t="s">
        <v>216</v>
      </c>
      <c r="C12" s="101" t="s">
        <v>217</v>
      </c>
      <c r="D12" s="86" t="s">
        <v>218</v>
      </c>
      <c r="E12" s="91" t="s">
        <v>186</v>
      </c>
      <c r="F12" s="91" t="s">
        <v>207</v>
      </c>
      <c r="G12" s="86"/>
      <c r="H12" s="86"/>
      <c r="I12" s="86"/>
      <c r="J12" s="86" t="s">
        <v>186</v>
      </c>
      <c r="K12" s="108" t="s">
        <v>203</v>
      </c>
      <c r="L12" s="112"/>
      <c r="M12" s="112"/>
      <c r="N12" s="108"/>
      <c r="O12" s="112" t="s">
        <v>213</v>
      </c>
      <c r="P12" s="108" t="s">
        <v>203</v>
      </c>
      <c r="Q12" s="87"/>
      <c r="R12" s="108" t="s">
        <v>219</v>
      </c>
      <c r="S12" s="108" t="s">
        <v>220</v>
      </c>
      <c r="T12" s="108" t="s">
        <v>203</v>
      </c>
      <c r="U12" s="108">
        <v>2</v>
      </c>
      <c r="V12" s="108"/>
      <c r="W12" s="108"/>
      <c r="X12" s="108"/>
      <c r="Y12" s="108" t="s">
        <v>221</v>
      </c>
      <c r="Z12" s="108">
        <v>4</v>
      </c>
    </row>
    <row r="13" spans="1:26" ht="51">
      <c r="A13" s="111">
        <v>4</v>
      </c>
      <c r="B13" s="101" t="s">
        <v>222</v>
      </c>
      <c r="C13" s="101" t="s">
        <v>223</v>
      </c>
      <c r="D13" s="86" t="s">
        <v>211</v>
      </c>
      <c r="E13" s="91" t="s">
        <v>186</v>
      </c>
      <c r="F13" s="91" t="s">
        <v>207</v>
      </c>
      <c r="G13" s="86"/>
      <c r="H13" s="86"/>
      <c r="I13" s="86"/>
      <c r="J13" s="86" t="s">
        <v>186</v>
      </c>
      <c r="K13" s="108" t="s">
        <v>203</v>
      </c>
      <c r="L13" s="112" t="s">
        <v>224</v>
      </c>
      <c r="M13" s="112"/>
      <c r="N13" s="108"/>
      <c r="O13" s="112" t="s">
        <v>213</v>
      </c>
      <c r="P13" s="108" t="s">
        <v>203</v>
      </c>
      <c r="Q13" s="87"/>
      <c r="R13" s="108" t="s">
        <v>225</v>
      </c>
      <c r="S13" s="108" t="s">
        <v>203</v>
      </c>
      <c r="T13" s="108" t="s">
        <v>207</v>
      </c>
      <c r="U13" s="108">
        <v>1</v>
      </c>
      <c r="V13" s="108"/>
      <c r="W13" s="108"/>
      <c r="X13" s="108"/>
      <c r="Y13" s="113" t="s">
        <v>226</v>
      </c>
      <c r="Z13" s="108">
        <v>1</v>
      </c>
    </row>
    <row r="14" spans="1:26" ht="38.25">
      <c r="A14" s="111">
        <v>5</v>
      </c>
      <c r="B14" s="101" t="s">
        <v>227</v>
      </c>
      <c r="C14" s="101" t="s">
        <v>223</v>
      </c>
      <c r="D14" s="86" t="s">
        <v>439</v>
      </c>
      <c r="E14" s="91" t="s">
        <v>228</v>
      </c>
      <c r="F14" s="91"/>
      <c r="G14" s="86"/>
      <c r="H14" s="86"/>
      <c r="I14" s="86"/>
      <c r="J14" s="86" t="s">
        <v>229</v>
      </c>
      <c r="K14" s="108" t="s">
        <v>203</v>
      </c>
      <c r="L14" s="112"/>
      <c r="M14" s="112"/>
      <c r="N14" s="108"/>
      <c r="O14" s="112" t="s">
        <v>230</v>
      </c>
      <c r="P14" s="108" t="s">
        <v>207</v>
      </c>
      <c r="Q14" s="87"/>
      <c r="R14" s="108"/>
      <c r="S14" s="108" t="s">
        <v>203</v>
      </c>
      <c r="T14" s="108" t="s">
        <v>203</v>
      </c>
      <c r="U14" s="108">
        <v>1</v>
      </c>
      <c r="V14" s="108"/>
      <c r="W14" s="108"/>
      <c r="X14" s="108"/>
      <c r="Y14" s="85" t="s">
        <v>231</v>
      </c>
      <c r="Z14" s="108">
        <v>1</v>
      </c>
    </row>
    <row r="15" spans="1:26" ht="63.75">
      <c r="A15" s="111">
        <v>6</v>
      </c>
      <c r="B15" s="102" t="s">
        <v>232</v>
      </c>
      <c r="C15" s="102" t="s">
        <v>223</v>
      </c>
      <c r="D15" s="86" t="s">
        <v>440</v>
      </c>
      <c r="E15" s="91" t="s">
        <v>200</v>
      </c>
      <c r="F15" s="91"/>
      <c r="G15" s="86"/>
      <c r="H15" s="86"/>
      <c r="I15" s="86" t="s">
        <v>233</v>
      </c>
      <c r="J15" s="86" t="s">
        <v>186</v>
      </c>
      <c r="K15" s="108" t="s">
        <v>203</v>
      </c>
      <c r="L15" s="112" t="s">
        <v>224</v>
      </c>
      <c r="M15" s="112" t="s">
        <v>234</v>
      </c>
      <c r="N15" s="108"/>
      <c r="O15" s="112" t="s">
        <v>235</v>
      </c>
      <c r="P15" s="108" t="s">
        <v>207</v>
      </c>
      <c r="Q15" s="87"/>
      <c r="R15" s="108" t="s">
        <v>236</v>
      </c>
      <c r="S15" s="108" t="s">
        <v>203</v>
      </c>
      <c r="T15" s="108" t="s">
        <v>203</v>
      </c>
      <c r="U15" s="108">
        <v>4</v>
      </c>
      <c r="V15" s="108"/>
      <c r="W15" s="108"/>
      <c r="X15" s="108"/>
      <c r="Y15" s="85" t="s">
        <v>209</v>
      </c>
      <c r="Z15" s="108">
        <v>1</v>
      </c>
    </row>
    <row r="16" spans="1:26" ht="51">
      <c r="A16" s="111">
        <v>7</v>
      </c>
      <c r="B16" s="102" t="s">
        <v>237</v>
      </c>
      <c r="C16" s="102" t="s">
        <v>238</v>
      </c>
      <c r="D16" s="86" t="s">
        <v>441</v>
      </c>
      <c r="E16" s="91" t="s">
        <v>239</v>
      </c>
      <c r="F16" s="91"/>
      <c r="G16" s="86"/>
      <c r="H16" s="86"/>
      <c r="I16" s="86"/>
      <c r="J16" s="86" t="s">
        <v>240</v>
      </c>
      <c r="K16" s="108" t="s">
        <v>203</v>
      </c>
      <c r="L16" s="112" t="s">
        <v>224</v>
      </c>
      <c r="M16" s="112" t="s">
        <v>234</v>
      </c>
      <c r="N16" s="108"/>
      <c r="O16" s="112" t="s">
        <v>241</v>
      </c>
      <c r="P16" s="108" t="s">
        <v>207</v>
      </c>
      <c r="Q16" s="87"/>
      <c r="R16" s="108" t="s">
        <v>242</v>
      </c>
      <c r="S16" s="108" t="s">
        <v>203</v>
      </c>
      <c r="T16" s="108" t="s">
        <v>203</v>
      </c>
      <c r="U16" s="108">
        <v>4</v>
      </c>
      <c r="V16" s="108"/>
      <c r="W16" s="108"/>
      <c r="X16" s="108"/>
      <c r="Y16" s="85" t="s">
        <v>209</v>
      </c>
      <c r="Z16" s="108">
        <v>1</v>
      </c>
    </row>
    <row r="17" spans="1:26" ht="76.5">
      <c r="A17" s="111">
        <v>8</v>
      </c>
      <c r="B17" s="102" t="s">
        <v>243</v>
      </c>
      <c r="C17" s="102" t="s">
        <v>223</v>
      </c>
      <c r="D17" s="86" t="s">
        <v>244</v>
      </c>
      <c r="E17" s="91"/>
      <c r="F17" s="91" t="s">
        <v>207</v>
      </c>
      <c r="G17" s="86"/>
      <c r="H17" s="86"/>
      <c r="I17" s="86"/>
      <c r="J17" s="86" t="s">
        <v>245</v>
      </c>
      <c r="K17" s="108" t="s">
        <v>203</v>
      </c>
      <c r="L17" s="112" t="s">
        <v>224</v>
      </c>
      <c r="M17" s="112"/>
      <c r="N17" s="108"/>
      <c r="O17" s="112" t="s">
        <v>213</v>
      </c>
      <c r="P17" s="108" t="s">
        <v>203</v>
      </c>
      <c r="Q17" s="87"/>
      <c r="R17" s="108" t="s">
        <v>246</v>
      </c>
      <c r="S17" s="108" t="s">
        <v>203</v>
      </c>
      <c r="T17" s="108" t="s">
        <v>207</v>
      </c>
      <c r="U17" s="108">
        <v>3</v>
      </c>
      <c r="V17" s="108"/>
      <c r="W17" s="108"/>
      <c r="X17" s="108"/>
      <c r="Y17" s="108" t="s">
        <v>247</v>
      </c>
      <c r="Z17" s="108">
        <v>1</v>
      </c>
    </row>
    <row r="18" spans="1:26" ht="63.75">
      <c r="A18" s="111">
        <v>9</v>
      </c>
      <c r="B18" s="103" t="s">
        <v>248</v>
      </c>
      <c r="C18" s="103" t="s">
        <v>223</v>
      </c>
      <c r="D18" s="86" t="s">
        <v>249</v>
      </c>
      <c r="E18" s="91" t="s">
        <v>186</v>
      </c>
      <c r="F18" s="91" t="s">
        <v>207</v>
      </c>
      <c r="G18" s="86"/>
      <c r="H18" s="86"/>
      <c r="I18" s="86" t="s">
        <v>250</v>
      </c>
      <c r="J18" s="86" t="s">
        <v>186</v>
      </c>
      <c r="K18" s="108" t="s">
        <v>203</v>
      </c>
      <c r="L18" s="112" t="s">
        <v>224</v>
      </c>
      <c r="M18" s="112"/>
      <c r="N18" s="108"/>
      <c r="O18" s="112" t="s">
        <v>213</v>
      </c>
      <c r="P18" s="108" t="s">
        <v>207</v>
      </c>
      <c r="Q18" s="87"/>
      <c r="R18" s="108" t="s">
        <v>251</v>
      </c>
      <c r="S18" s="108" t="s">
        <v>203</v>
      </c>
      <c r="T18" s="108" t="s">
        <v>207</v>
      </c>
      <c r="U18" s="108">
        <v>1</v>
      </c>
      <c r="V18" s="108"/>
      <c r="W18" s="108"/>
      <c r="X18" s="108"/>
      <c r="Y18" s="108" t="s">
        <v>252</v>
      </c>
      <c r="Z18" s="108">
        <v>1</v>
      </c>
    </row>
    <row r="19" spans="1:26" ht="102">
      <c r="A19" s="111">
        <v>10</v>
      </c>
      <c r="B19" s="103" t="s">
        <v>253</v>
      </c>
      <c r="C19" s="103" t="s">
        <v>223</v>
      </c>
      <c r="D19" s="86" t="s">
        <v>249</v>
      </c>
      <c r="E19" s="91" t="s">
        <v>186</v>
      </c>
      <c r="F19" s="91" t="s">
        <v>207</v>
      </c>
      <c r="G19" s="86"/>
      <c r="H19" s="86"/>
      <c r="I19" s="86"/>
      <c r="J19" s="86" t="s">
        <v>186</v>
      </c>
      <c r="K19" s="108" t="s">
        <v>203</v>
      </c>
      <c r="L19" s="112" t="s">
        <v>224</v>
      </c>
      <c r="M19" s="112"/>
      <c r="N19" s="108"/>
      <c r="O19" s="112" t="s">
        <v>213</v>
      </c>
      <c r="P19" s="108" t="s">
        <v>207</v>
      </c>
      <c r="Q19" s="87"/>
      <c r="R19" s="108" t="s">
        <v>254</v>
      </c>
      <c r="S19" s="108" t="s">
        <v>203</v>
      </c>
      <c r="T19" s="108" t="s">
        <v>207</v>
      </c>
      <c r="U19" s="108">
        <v>1</v>
      </c>
      <c r="V19" s="108"/>
      <c r="W19" s="108"/>
      <c r="X19" s="108"/>
      <c r="Y19" s="113" t="s">
        <v>255</v>
      </c>
      <c r="Z19" s="108">
        <v>3</v>
      </c>
    </row>
    <row r="20" spans="1:26" ht="38.25">
      <c r="A20" s="111">
        <v>11</v>
      </c>
      <c r="B20" s="103" t="s">
        <v>256</v>
      </c>
      <c r="C20" s="103" t="s">
        <v>223</v>
      </c>
      <c r="D20" s="86" t="s">
        <v>443</v>
      </c>
      <c r="E20" s="91" t="s">
        <v>186</v>
      </c>
      <c r="F20" s="91" t="s">
        <v>207</v>
      </c>
      <c r="G20" s="86"/>
      <c r="H20" s="86"/>
      <c r="I20" s="86"/>
      <c r="J20" s="86" t="s">
        <v>186</v>
      </c>
      <c r="K20" s="108" t="s">
        <v>203</v>
      </c>
      <c r="L20" s="112" t="s">
        <v>224</v>
      </c>
      <c r="M20" s="112"/>
      <c r="N20" s="108"/>
      <c r="O20" s="112" t="s">
        <v>213</v>
      </c>
      <c r="P20" s="108" t="s">
        <v>203</v>
      </c>
      <c r="Q20" s="87"/>
      <c r="R20" s="108" t="s">
        <v>257</v>
      </c>
      <c r="S20" s="108" t="s">
        <v>203</v>
      </c>
      <c r="T20" s="108" t="s">
        <v>207</v>
      </c>
      <c r="U20" s="108">
        <v>1</v>
      </c>
      <c r="V20" s="108"/>
      <c r="W20" s="108"/>
      <c r="X20" s="108"/>
      <c r="Y20" s="108" t="s">
        <v>258</v>
      </c>
      <c r="Z20" s="108">
        <v>1</v>
      </c>
    </row>
    <row r="21" spans="1:26" ht="63.75">
      <c r="A21" s="111">
        <v>12</v>
      </c>
      <c r="B21" s="103" t="s">
        <v>259</v>
      </c>
      <c r="C21" s="103" t="s">
        <v>223</v>
      </c>
      <c r="D21" s="86" t="s">
        <v>249</v>
      </c>
      <c r="E21" s="91" t="s">
        <v>186</v>
      </c>
      <c r="F21" s="91" t="s">
        <v>207</v>
      </c>
      <c r="G21" s="86"/>
      <c r="H21" s="86"/>
      <c r="I21" s="86"/>
      <c r="J21" s="86" t="s">
        <v>240</v>
      </c>
      <c r="K21" s="108" t="s">
        <v>203</v>
      </c>
      <c r="L21" s="112" t="s">
        <v>224</v>
      </c>
      <c r="M21" s="112"/>
      <c r="N21" s="108"/>
      <c r="O21" s="112" t="s">
        <v>203</v>
      </c>
      <c r="P21" s="108" t="s">
        <v>207</v>
      </c>
      <c r="Q21" s="87"/>
      <c r="R21" s="108" t="s">
        <v>257</v>
      </c>
      <c r="S21" s="108" t="s">
        <v>203</v>
      </c>
      <c r="T21" s="108" t="s">
        <v>207</v>
      </c>
      <c r="U21" s="108">
        <v>1</v>
      </c>
      <c r="V21" s="108"/>
      <c r="W21" s="108"/>
      <c r="X21" s="108"/>
      <c r="Y21" s="113" t="s">
        <v>260</v>
      </c>
      <c r="Z21" s="108">
        <v>1</v>
      </c>
    </row>
    <row r="22" spans="1:26" ht="140.25">
      <c r="A22" s="111">
        <v>13</v>
      </c>
      <c r="B22" s="103" t="s">
        <v>261</v>
      </c>
      <c r="C22" s="103" t="s">
        <v>223</v>
      </c>
      <c r="D22" s="86" t="s">
        <v>442</v>
      </c>
      <c r="E22" s="91" t="s">
        <v>186</v>
      </c>
      <c r="F22" s="91" t="s">
        <v>207</v>
      </c>
      <c r="G22" s="86"/>
      <c r="H22" s="86"/>
      <c r="I22" s="86"/>
      <c r="J22" s="86" t="s">
        <v>240</v>
      </c>
      <c r="K22" s="108" t="s">
        <v>203</v>
      </c>
      <c r="L22" s="112"/>
      <c r="M22" s="112"/>
      <c r="N22" s="108"/>
      <c r="O22" s="112" t="s">
        <v>213</v>
      </c>
      <c r="P22" s="108" t="s">
        <v>203</v>
      </c>
      <c r="Q22" s="87"/>
      <c r="R22" s="108" t="s">
        <v>262</v>
      </c>
      <c r="S22" s="108" t="s">
        <v>203</v>
      </c>
      <c r="T22" s="108" t="s">
        <v>207</v>
      </c>
      <c r="U22" s="108">
        <v>0</v>
      </c>
      <c r="V22" s="108"/>
      <c r="W22" s="108"/>
      <c r="X22" s="108"/>
      <c r="Y22" s="108" t="s">
        <v>263</v>
      </c>
      <c r="Z22" s="108">
        <v>1</v>
      </c>
    </row>
    <row r="23" spans="1:26" ht="63.75">
      <c r="A23" s="111">
        <v>14</v>
      </c>
      <c r="B23" s="103" t="s">
        <v>264</v>
      </c>
      <c r="C23" s="103" t="s">
        <v>223</v>
      </c>
      <c r="D23" s="86" t="s">
        <v>249</v>
      </c>
      <c r="E23" s="91" t="s">
        <v>186</v>
      </c>
      <c r="F23" s="91" t="s">
        <v>207</v>
      </c>
      <c r="G23" s="86"/>
      <c r="H23" s="86"/>
      <c r="I23" s="86"/>
      <c r="J23" s="86" t="s">
        <v>186</v>
      </c>
      <c r="K23" s="108" t="s">
        <v>203</v>
      </c>
      <c r="L23" s="112" t="s">
        <v>224</v>
      </c>
      <c r="M23" s="112"/>
      <c r="N23" s="108"/>
      <c r="O23" s="112" t="s">
        <v>213</v>
      </c>
      <c r="P23" s="108" t="s">
        <v>207</v>
      </c>
      <c r="Q23" s="87"/>
      <c r="R23" s="108" t="s">
        <v>265</v>
      </c>
      <c r="S23" s="108" t="s">
        <v>203</v>
      </c>
      <c r="T23" s="108" t="s">
        <v>207</v>
      </c>
      <c r="U23" s="108">
        <v>1</v>
      </c>
      <c r="V23" s="108"/>
      <c r="W23" s="108"/>
      <c r="X23" s="108"/>
      <c r="Y23" s="108" t="s">
        <v>266</v>
      </c>
      <c r="Z23" s="108">
        <v>1</v>
      </c>
    </row>
    <row r="24" spans="1:26" ht="114.75">
      <c r="A24" s="111">
        <v>15</v>
      </c>
      <c r="B24" s="103" t="s">
        <v>267</v>
      </c>
      <c r="C24" s="103" t="s">
        <v>223</v>
      </c>
      <c r="D24" s="86" t="s">
        <v>442</v>
      </c>
      <c r="E24" s="91"/>
      <c r="F24" s="91" t="s">
        <v>207</v>
      </c>
      <c r="G24" s="86"/>
      <c r="H24" s="86"/>
      <c r="I24" s="86"/>
      <c r="J24" s="86"/>
      <c r="K24" s="108" t="s">
        <v>203</v>
      </c>
      <c r="L24" s="112"/>
      <c r="M24" s="112"/>
      <c r="N24" s="108"/>
      <c r="O24" s="112" t="s">
        <v>213</v>
      </c>
      <c r="P24" s="108" t="s">
        <v>203</v>
      </c>
      <c r="Q24" s="87"/>
      <c r="R24" s="108" t="s">
        <v>268</v>
      </c>
      <c r="S24" s="108" t="s">
        <v>203</v>
      </c>
      <c r="T24" s="108" t="s">
        <v>207</v>
      </c>
      <c r="U24" s="108">
        <v>1</v>
      </c>
      <c r="V24" s="108"/>
      <c r="W24" s="108"/>
      <c r="X24" s="108"/>
      <c r="Y24" s="108" t="s">
        <v>269</v>
      </c>
      <c r="Z24" s="108">
        <v>1</v>
      </c>
    </row>
    <row r="25" spans="1:26" ht="63.75">
      <c r="A25" s="111">
        <v>16</v>
      </c>
      <c r="B25" s="102" t="s">
        <v>270</v>
      </c>
      <c r="C25" s="102" t="s">
        <v>223</v>
      </c>
      <c r="D25" s="86" t="s">
        <v>249</v>
      </c>
      <c r="E25" s="91"/>
      <c r="F25" s="91" t="s">
        <v>207</v>
      </c>
      <c r="G25" s="86"/>
      <c r="H25" s="86"/>
      <c r="I25" s="86"/>
      <c r="J25" s="86"/>
      <c r="K25" s="108" t="s">
        <v>203</v>
      </c>
      <c r="L25" s="112" t="s">
        <v>224</v>
      </c>
      <c r="M25" s="112"/>
      <c r="N25" s="108"/>
      <c r="O25" s="112" t="s">
        <v>213</v>
      </c>
      <c r="P25" s="108" t="s">
        <v>203</v>
      </c>
      <c r="Q25" s="87"/>
      <c r="R25" s="108" t="s">
        <v>271</v>
      </c>
      <c r="S25" s="108" t="s">
        <v>203</v>
      </c>
      <c r="T25" s="108" t="s">
        <v>207</v>
      </c>
      <c r="U25" s="108">
        <v>1</v>
      </c>
      <c r="V25" s="108"/>
      <c r="W25" s="108"/>
      <c r="X25" s="108"/>
      <c r="Y25" s="113" t="s">
        <v>272</v>
      </c>
      <c r="Z25" s="108">
        <v>1</v>
      </c>
    </row>
    <row r="26" spans="1:26" ht="63.75">
      <c r="A26" s="111">
        <v>17</v>
      </c>
      <c r="B26" s="102" t="s">
        <v>273</v>
      </c>
      <c r="C26" s="102" t="s">
        <v>223</v>
      </c>
      <c r="D26" s="86" t="s">
        <v>249</v>
      </c>
      <c r="E26" s="91"/>
      <c r="F26" s="91" t="s">
        <v>207</v>
      </c>
      <c r="G26" s="86"/>
      <c r="H26" s="86"/>
      <c r="I26" s="86"/>
      <c r="J26" s="86"/>
      <c r="K26" s="108" t="s">
        <v>203</v>
      </c>
      <c r="L26" s="112" t="s">
        <v>224</v>
      </c>
      <c r="M26" s="112"/>
      <c r="N26" s="108"/>
      <c r="O26" s="112" t="s">
        <v>213</v>
      </c>
      <c r="P26" s="108" t="s">
        <v>207</v>
      </c>
      <c r="Q26" s="87"/>
      <c r="R26" s="108" t="s">
        <v>271</v>
      </c>
      <c r="S26" s="108" t="s">
        <v>203</v>
      </c>
      <c r="T26" s="108" t="s">
        <v>207</v>
      </c>
      <c r="U26" s="108">
        <v>1</v>
      </c>
      <c r="V26" s="108"/>
      <c r="W26" s="108"/>
      <c r="X26" s="108"/>
      <c r="Y26" s="108" t="s">
        <v>266</v>
      </c>
      <c r="Z26" s="108">
        <v>2</v>
      </c>
    </row>
    <row r="27" spans="1:26" ht="63.75">
      <c r="A27" s="111">
        <v>18</v>
      </c>
      <c r="B27" s="102" t="s">
        <v>274</v>
      </c>
      <c r="C27" s="102" t="s">
        <v>223</v>
      </c>
      <c r="D27" s="86" t="s">
        <v>249</v>
      </c>
      <c r="E27" s="91"/>
      <c r="F27" s="91" t="s">
        <v>207</v>
      </c>
      <c r="G27" s="86"/>
      <c r="H27" s="86"/>
      <c r="I27" s="86"/>
      <c r="J27" s="86"/>
      <c r="K27" s="108" t="s">
        <v>203</v>
      </c>
      <c r="L27" s="112" t="s">
        <v>224</v>
      </c>
      <c r="M27" s="112"/>
      <c r="N27" s="108"/>
      <c r="O27" s="112" t="s">
        <v>213</v>
      </c>
      <c r="P27" s="108" t="s">
        <v>207</v>
      </c>
      <c r="Q27" s="87"/>
      <c r="R27" s="108" t="s">
        <v>275</v>
      </c>
      <c r="S27" s="108" t="s">
        <v>203</v>
      </c>
      <c r="T27" s="108" t="s">
        <v>207</v>
      </c>
      <c r="U27" s="108">
        <v>1</v>
      </c>
      <c r="V27" s="108"/>
      <c r="W27" s="108"/>
      <c r="X27" s="108"/>
      <c r="Y27" s="113" t="s">
        <v>276</v>
      </c>
      <c r="Z27" s="108">
        <v>1</v>
      </c>
    </row>
    <row r="28" spans="1:26" ht="51">
      <c r="A28" s="111">
        <v>19</v>
      </c>
      <c r="B28" s="102" t="s">
        <v>277</v>
      </c>
      <c r="C28" s="102" t="s">
        <v>223</v>
      </c>
      <c r="D28" s="86" t="s">
        <v>249</v>
      </c>
      <c r="E28" s="91"/>
      <c r="F28" s="91" t="s">
        <v>207</v>
      </c>
      <c r="G28" s="86"/>
      <c r="H28" s="86"/>
      <c r="I28" s="86"/>
      <c r="J28" s="86"/>
      <c r="K28" s="108" t="s">
        <v>203</v>
      </c>
      <c r="L28" s="112" t="s">
        <v>224</v>
      </c>
      <c r="M28" s="112"/>
      <c r="N28" s="108"/>
      <c r="O28" s="112" t="s">
        <v>213</v>
      </c>
      <c r="P28" s="108" t="s">
        <v>203</v>
      </c>
      <c r="Q28" s="87"/>
      <c r="R28" s="108" t="s">
        <v>278</v>
      </c>
      <c r="S28" s="108" t="s">
        <v>203</v>
      </c>
      <c r="T28" s="108" t="s">
        <v>207</v>
      </c>
      <c r="U28" s="108">
        <v>1</v>
      </c>
      <c r="V28" s="108"/>
      <c r="W28" s="108"/>
      <c r="X28" s="108"/>
      <c r="Y28" s="113" t="s">
        <v>279</v>
      </c>
      <c r="Z28" s="108">
        <v>2</v>
      </c>
    </row>
    <row r="29" spans="1:26" ht="63.75">
      <c r="A29" s="111">
        <v>20</v>
      </c>
      <c r="B29" s="102" t="s">
        <v>280</v>
      </c>
      <c r="C29" s="102" t="s">
        <v>223</v>
      </c>
      <c r="D29" s="86" t="s">
        <v>249</v>
      </c>
      <c r="E29" s="91"/>
      <c r="F29" s="91" t="s">
        <v>207</v>
      </c>
      <c r="G29" s="86"/>
      <c r="I29" s="86" t="s">
        <v>250</v>
      </c>
      <c r="J29" s="86"/>
      <c r="K29" s="108" t="s">
        <v>203</v>
      </c>
      <c r="L29" s="112" t="s">
        <v>224</v>
      </c>
      <c r="M29" s="112"/>
      <c r="N29" s="108"/>
      <c r="O29" s="112" t="s">
        <v>213</v>
      </c>
      <c r="P29" s="108" t="s">
        <v>207</v>
      </c>
      <c r="Q29" s="87"/>
      <c r="R29" s="108" t="s">
        <v>275</v>
      </c>
      <c r="S29" s="108" t="s">
        <v>203</v>
      </c>
      <c r="T29" s="108" t="s">
        <v>207</v>
      </c>
      <c r="U29" s="108">
        <v>1</v>
      </c>
      <c r="V29" s="108"/>
      <c r="W29" s="108"/>
      <c r="X29" s="108"/>
      <c r="Y29" s="113" t="s">
        <v>276</v>
      </c>
      <c r="Z29" s="108">
        <v>1</v>
      </c>
    </row>
    <row r="30" spans="1:26" ht="63.75">
      <c r="A30" s="111">
        <v>21</v>
      </c>
      <c r="B30" s="102" t="s">
        <v>281</v>
      </c>
      <c r="C30" s="102" t="s">
        <v>223</v>
      </c>
      <c r="D30" s="86" t="s">
        <v>249</v>
      </c>
      <c r="E30" s="91"/>
      <c r="F30" s="91" t="s">
        <v>207</v>
      </c>
      <c r="G30" s="86"/>
      <c r="H30" s="86"/>
      <c r="I30" s="86"/>
      <c r="J30" s="86"/>
      <c r="K30" s="108" t="s">
        <v>203</v>
      </c>
      <c r="L30" s="112" t="s">
        <v>224</v>
      </c>
      <c r="M30" s="112"/>
      <c r="N30" s="108"/>
      <c r="O30" s="112" t="s">
        <v>213</v>
      </c>
      <c r="P30" s="108" t="s">
        <v>207</v>
      </c>
      <c r="Q30" s="87"/>
      <c r="R30" s="108" t="s">
        <v>275</v>
      </c>
      <c r="S30" s="108" t="s">
        <v>203</v>
      </c>
      <c r="T30" s="108" t="s">
        <v>207</v>
      </c>
      <c r="U30" s="108">
        <v>1</v>
      </c>
      <c r="V30" s="108"/>
      <c r="W30" s="108"/>
      <c r="X30" s="108"/>
      <c r="Y30" s="113" t="s">
        <v>276</v>
      </c>
      <c r="Z30" s="108">
        <v>1</v>
      </c>
    </row>
    <row r="31" spans="1:26" ht="76.5">
      <c r="A31" s="111">
        <v>22</v>
      </c>
      <c r="B31" s="104" t="s">
        <v>282</v>
      </c>
      <c r="C31" s="104" t="s">
        <v>223</v>
      </c>
      <c r="D31" s="86" t="s">
        <v>249</v>
      </c>
      <c r="E31" s="91"/>
      <c r="F31" s="91" t="s">
        <v>207</v>
      </c>
      <c r="G31" s="86"/>
      <c r="H31" s="86"/>
      <c r="I31" s="86"/>
      <c r="J31" s="86"/>
      <c r="K31" s="108" t="s">
        <v>203</v>
      </c>
      <c r="L31" s="112" t="s">
        <v>224</v>
      </c>
      <c r="M31" s="112"/>
      <c r="N31" s="108"/>
      <c r="O31" s="112" t="s">
        <v>213</v>
      </c>
      <c r="P31" s="108" t="s">
        <v>207</v>
      </c>
      <c r="Q31" s="87"/>
      <c r="R31" s="108" t="s">
        <v>214</v>
      </c>
      <c r="S31" s="108" t="s">
        <v>203</v>
      </c>
      <c r="T31" s="108" t="s">
        <v>207</v>
      </c>
      <c r="U31" s="108">
        <v>1</v>
      </c>
      <c r="V31" s="108"/>
      <c r="W31" s="108"/>
      <c r="X31" s="108"/>
      <c r="Y31" s="108" t="s">
        <v>283</v>
      </c>
      <c r="Z31" s="108">
        <v>1</v>
      </c>
    </row>
    <row r="32" spans="1:26" ht="63.75">
      <c r="A32" s="111">
        <v>23</v>
      </c>
      <c r="B32" s="104" t="s">
        <v>284</v>
      </c>
      <c r="C32" s="104" t="s">
        <v>223</v>
      </c>
      <c r="D32" s="86" t="s">
        <v>249</v>
      </c>
      <c r="E32" s="91"/>
      <c r="F32" s="91" t="s">
        <v>207</v>
      </c>
      <c r="G32" s="86"/>
      <c r="H32" s="86"/>
      <c r="I32" s="86"/>
      <c r="J32" s="86"/>
      <c r="K32" s="108" t="s">
        <v>203</v>
      </c>
      <c r="L32" s="112" t="s">
        <v>224</v>
      </c>
      <c r="M32" s="112"/>
      <c r="N32" s="108"/>
      <c r="O32" s="112" t="s">
        <v>213</v>
      </c>
      <c r="P32" s="108" t="s">
        <v>207</v>
      </c>
      <c r="Q32" s="87"/>
      <c r="R32" s="108" t="s">
        <v>214</v>
      </c>
      <c r="S32" s="108" t="s">
        <v>203</v>
      </c>
      <c r="T32" s="108" t="s">
        <v>207</v>
      </c>
      <c r="U32" s="108">
        <v>1</v>
      </c>
      <c r="V32" s="108"/>
      <c r="W32" s="108"/>
      <c r="X32" s="108"/>
      <c r="Y32" s="113" t="s">
        <v>285</v>
      </c>
      <c r="Z32" s="108">
        <v>1</v>
      </c>
    </row>
    <row r="33" spans="1:26" ht="76.5">
      <c r="A33" s="111">
        <v>24</v>
      </c>
      <c r="B33" s="104" t="s">
        <v>286</v>
      </c>
      <c r="C33" s="104" t="s">
        <v>223</v>
      </c>
      <c r="D33" s="86" t="s">
        <v>443</v>
      </c>
      <c r="E33" s="91"/>
      <c r="F33" s="91" t="s">
        <v>207</v>
      </c>
      <c r="G33" s="86"/>
      <c r="H33" s="86"/>
      <c r="I33" s="86"/>
      <c r="J33" s="86"/>
      <c r="K33" s="108" t="s">
        <v>203</v>
      </c>
      <c r="L33" s="112" t="s">
        <v>224</v>
      </c>
      <c r="M33" s="112"/>
      <c r="N33" s="108"/>
      <c r="O33" s="112" t="s">
        <v>213</v>
      </c>
      <c r="P33" s="108" t="s">
        <v>207</v>
      </c>
      <c r="Q33" s="87"/>
      <c r="R33" s="108" t="s">
        <v>214</v>
      </c>
      <c r="S33" s="108" t="s">
        <v>203</v>
      </c>
      <c r="T33" s="108" t="s">
        <v>207</v>
      </c>
      <c r="U33" s="108">
        <v>1</v>
      </c>
      <c r="V33" s="108"/>
      <c r="W33" s="108"/>
      <c r="X33" s="108"/>
      <c r="Y33" s="108" t="s">
        <v>287</v>
      </c>
      <c r="Z33" s="108">
        <v>1</v>
      </c>
    </row>
    <row r="34" spans="1:26" ht="127.5">
      <c r="A34" s="111">
        <v>25</v>
      </c>
      <c r="B34" s="104" t="s">
        <v>288</v>
      </c>
      <c r="C34" s="104" t="s">
        <v>223</v>
      </c>
      <c r="D34" s="86" t="s">
        <v>442</v>
      </c>
      <c r="E34" s="91"/>
      <c r="F34" s="91" t="s">
        <v>207</v>
      </c>
      <c r="G34" s="86"/>
      <c r="I34" s="86" t="s">
        <v>289</v>
      </c>
      <c r="J34" s="86" t="s">
        <v>240</v>
      </c>
      <c r="K34" s="108" t="s">
        <v>207</v>
      </c>
      <c r="L34" s="112"/>
      <c r="M34" s="112"/>
      <c r="N34" s="108"/>
      <c r="O34" s="112" t="s">
        <v>213</v>
      </c>
      <c r="P34" s="108" t="s">
        <v>207</v>
      </c>
      <c r="Q34" s="87"/>
      <c r="R34" s="108" t="s">
        <v>290</v>
      </c>
      <c r="S34" s="108" t="s">
        <v>203</v>
      </c>
      <c r="T34" s="108" t="s">
        <v>207</v>
      </c>
      <c r="U34" s="108">
        <v>1</v>
      </c>
      <c r="V34" s="108"/>
      <c r="W34" s="108"/>
      <c r="X34" s="108"/>
      <c r="Y34" s="108" t="s">
        <v>291</v>
      </c>
      <c r="Z34" s="108">
        <v>1</v>
      </c>
    </row>
    <row r="35" spans="1:26" ht="63.75">
      <c r="A35" s="111">
        <v>26</v>
      </c>
      <c r="B35" s="104" t="s">
        <v>292</v>
      </c>
      <c r="C35" s="104" t="s">
        <v>223</v>
      </c>
      <c r="D35" s="86" t="s">
        <v>444</v>
      </c>
      <c r="E35" s="91"/>
      <c r="F35" s="91" t="s">
        <v>207</v>
      </c>
      <c r="G35" s="86"/>
      <c r="H35" s="86"/>
      <c r="I35" s="86"/>
      <c r="J35" s="86"/>
      <c r="K35" s="108" t="s">
        <v>203</v>
      </c>
      <c r="L35" s="112" t="s">
        <v>224</v>
      </c>
      <c r="M35" s="112"/>
      <c r="N35" s="108"/>
      <c r="O35" s="112" t="s">
        <v>213</v>
      </c>
      <c r="P35" s="108" t="s">
        <v>203</v>
      </c>
      <c r="Q35" s="87"/>
      <c r="R35" s="108" t="s">
        <v>293</v>
      </c>
      <c r="S35" s="108" t="s">
        <v>203</v>
      </c>
      <c r="T35" s="108" t="s">
        <v>207</v>
      </c>
      <c r="U35" s="108">
        <v>0</v>
      </c>
      <c r="V35" s="108"/>
      <c r="W35" s="108"/>
      <c r="X35" s="108"/>
      <c r="Y35" s="113" t="s">
        <v>294</v>
      </c>
      <c r="Z35" s="108">
        <v>1</v>
      </c>
    </row>
    <row r="36" spans="1:26" ht="51">
      <c r="A36" s="111">
        <v>27</v>
      </c>
      <c r="B36" s="104" t="s">
        <v>295</v>
      </c>
      <c r="C36" s="104" t="s">
        <v>223</v>
      </c>
      <c r="D36" s="86" t="s">
        <v>445</v>
      </c>
      <c r="E36" s="91"/>
      <c r="F36" s="91" t="s">
        <v>207</v>
      </c>
      <c r="G36" s="86"/>
      <c r="H36" s="86"/>
      <c r="I36" s="86"/>
      <c r="J36" s="86"/>
      <c r="K36" s="108" t="s">
        <v>203</v>
      </c>
      <c r="L36" s="112" t="s">
        <v>224</v>
      </c>
      <c r="M36" s="112"/>
      <c r="N36" s="108"/>
      <c r="O36" s="112" t="s">
        <v>213</v>
      </c>
      <c r="P36" s="108" t="s">
        <v>203</v>
      </c>
      <c r="Q36" s="87"/>
      <c r="R36" s="108" t="s">
        <v>296</v>
      </c>
      <c r="S36" s="108" t="s">
        <v>203</v>
      </c>
      <c r="T36" s="108" t="s">
        <v>207</v>
      </c>
      <c r="U36" s="108">
        <v>1</v>
      </c>
      <c r="V36" s="108"/>
      <c r="W36" s="108"/>
      <c r="X36" s="108"/>
      <c r="Y36" s="108" t="s">
        <v>297</v>
      </c>
      <c r="Z36" s="108">
        <v>5</v>
      </c>
    </row>
    <row r="37" spans="1:26" ht="63.75">
      <c r="A37" s="111">
        <v>28</v>
      </c>
      <c r="B37" s="104" t="s">
        <v>298</v>
      </c>
      <c r="C37" s="104" t="s">
        <v>223</v>
      </c>
      <c r="D37" s="86" t="s">
        <v>442</v>
      </c>
      <c r="E37" s="91"/>
      <c r="F37" s="91" t="s">
        <v>207</v>
      </c>
      <c r="G37" s="86"/>
      <c r="H37" s="86"/>
      <c r="I37" s="86"/>
      <c r="J37" s="86"/>
      <c r="K37" s="108" t="s">
        <v>203</v>
      </c>
      <c r="L37" s="112" t="s">
        <v>224</v>
      </c>
      <c r="M37" s="112"/>
      <c r="N37" s="108"/>
      <c r="O37" s="112" t="s">
        <v>213</v>
      </c>
      <c r="P37" s="108" t="s">
        <v>203</v>
      </c>
      <c r="Q37" s="87"/>
      <c r="R37" s="108" t="s">
        <v>299</v>
      </c>
      <c r="S37" s="108" t="s">
        <v>203</v>
      </c>
      <c r="T37" s="108" t="s">
        <v>207</v>
      </c>
      <c r="U37" s="108">
        <v>0</v>
      </c>
      <c r="V37" s="108"/>
      <c r="W37" s="108"/>
      <c r="X37" s="108"/>
      <c r="Y37" s="108" t="s">
        <v>300</v>
      </c>
      <c r="Z37" s="108">
        <v>1</v>
      </c>
    </row>
    <row r="38" spans="1:26" ht="102">
      <c r="A38" s="111">
        <v>29</v>
      </c>
      <c r="B38" s="104" t="s">
        <v>301</v>
      </c>
      <c r="C38" s="104" t="s">
        <v>223</v>
      </c>
      <c r="D38" s="86" t="s">
        <v>442</v>
      </c>
      <c r="E38" s="91"/>
      <c r="F38" s="91" t="s">
        <v>207</v>
      </c>
      <c r="G38" s="86"/>
      <c r="H38" s="86"/>
      <c r="I38" s="86"/>
      <c r="J38" s="86"/>
      <c r="K38" s="108" t="s">
        <v>203</v>
      </c>
      <c r="L38" s="112" t="s">
        <v>224</v>
      </c>
      <c r="M38" s="112"/>
      <c r="N38" s="108"/>
      <c r="O38" s="112" t="s">
        <v>213</v>
      </c>
      <c r="P38" s="108" t="s">
        <v>203</v>
      </c>
      <c r="Q38" s="87"/>
      <c r="R38" s="108" t="s">
        <v>302</v>
      </c>
      <c r="S38" s="108" t="s">
        <v>203</v>
      </c>
      <c r="T38" s="108" t="s">
        <v>207</v>
      </c>
      <c r="U38" s="108">
        <v>0</v>
      </c>
      <c r="V38" s="108"/>
      <c r="W38" s="108"/>
      <c r="X38" s="108"/>
      <c r="Y38" s="108" t="s">
        <v>303</v>
      </c>
      <c r="Z38" s="108">
        <v>1</v>
      </c>
    </row>
    <row r="39" spans="1:26" ht="63.75">
      <c r="A39" s="111">
        <v>30</v>
      </c>
      <c r="B39" s="104" t="s">
        <v>304</v>
      </c>
      <c r="C39" s="104" t="s">
        <v>223</v>
      </c>
      <c r="D39" s="86" t="s">
        <v>249</v>
      </c>
      <c r="E39" s="91"/>
      <c r="F39" s="91" t="s">
        <v>207</v>
      </c>
      <c r="G39" s="86"/>
      <c r="H39" s="86"/>
      <c r="I39" s="86"/>
      <c r="J39" s="86"/>
      <c r="K39" s="108" t="s">
        <v>203</v>
      </c>
      <c r="L39" s="112" t="s">
        <v>224</v>
      </c>
      <c r="M39" s="112"/>
      <c r="N39" s="108"/>
      <c r="O39" s="112" t="s">
        <v>213</v>
      </c>
      <c r="P39" s="108" t="s">
        <v>203</v>
      </c>
      <c r="Q39" s="87"/>
      <c r="R39" s="108" t="s">
        <v>271</v>
      </c>
      <c r="S39" s="108" t="s">
        <v>203</v>
      </c>
      <c r="T39" s="108" t="s">
        <v>207</v>
      </c>
      <c r="U39" s="108">
        <v>1</v>
      </c>
      <c r="V39" s="108"/>
      <c r="W39" s="108"/>
      <c r="X39" s="108"/>
      <c r="Y39" s="113" t="s">
        <v>272</v>
      </c>
      <c r="Z39" s="108">
        <v>1</v>
      </c>
    </row>
    <row r="40" spans="1:26" ht="63.75">
      <c r="A40" s="111">
        <v>31</v>
      </c>
      <c r="B40" s="104" t="s">
        <v>305</v>
      </c>
      <c r="C40" s="104" t="s">
        <v>223</v>
      </c>
      <c r="D40" s="86" t="s">
        <v>249</v>
      </c>
      <c r="E40" s="91"/>
      <c r="F40" s="91" t="s">
        <v>207</v>
      </c>
      <c r="G40" s="86"/>
      <c r="H40" s="86"/>
      <c r="I40" s="86"/>
      <c r="J40" s="86"/>
      <c r="K40" s="108" t="s">
        <v>203</v>
      </c>
      <c r="L40" s="112" t="s">
        <v>224</v>
      </c>
      <c r="M40" s="112"/>
      <c r="N40" s="108"/>
      <c r="O40" s="112" t="s">
        <v>213</v>
      </c>
      <c r="P40" s="108" t="s">
        <v>203</v>
      </c>
      <c r="Q40" s="87"/>
      <c r="R40" s="108" t="s">
        <v>306</v>
      </c>
      <c r="S40" s="108" t="s">
        <v>203</v>
      </c>
      <c r="T40" s="108" t="s">
        <v>207</v>
      </c>
      <c r="U40" s="108">
        <v>1</v>
      </c>
      <c r="V40" s="108"/>
      <c r="W40" s="108"/>
      <c r="X40" s="108"/>
      <c r="Y40" s="113" t="s">
        <v>272</v>
      </c>
      <c r="Z40" s="108">
        <v>1</v>
      </c>
    </row>
    <row r="41" spans="1:26" ht="127.5">
      <c r="A41" s="111">
        <v>32</v>
      </c>
      <c r="B41" s="104" t="s">
        <v>307</v>
      </c>
      <c r="C41" s="104" t="s">
        <v>223</v>
      </c>
      <c r="D41" s="86" t="s">
        <v>442</v>
      </c>
      <c r="E41" s="91"/>
      <c r="F41" s="91" t="s">
        <v>207</v>
      </c>
      <c r="G41" s="86"/>
      <c r="I41" s="86" t="s">
        <v>289</v>
      </c>
      <c r="J41" s="86"/>
      <c r="K41" s="108" t="s">
        <v>203</v>
      </c>
      <c r="L41" s="112" t="s">
        <v>224</v>
      </c>
      <c r="M41" s="112"/>
      <c r="N41" s="108"/>
      <c r="O41" s="112" t="s">
        <v>213</v>
      </c>
      <c r="P41" s="108" t="s">
        <v>203</v>
      </c>
      <c r="Q41" s="87"/>
      <c r="R41" s="108" t="s">
        <v>308</v>
      </c>
      <c r="S41" s="108" t="s">
        <v>203</v>
      </c>
      <c r="T41" s="108" t="s">
        <v>207</v>
      </c>
      <c r="U41" s="108">
        <v>0</v>
      </c>
      <c r="V41" s="108"/>
      <c r="W41" s="108"/>
      <c r="X41" s="108"/>
      <c r="Y41" s="108" t="s">
        <v>309</v>
      </c>
      <c r="Z41" s="108">
        <v>1</v>
      </c>
    </row>
    <row r="42" spans="1:26" ht="63.75">
      <c r="A42" s="111">
        <v>33</v>
      </c>
      <c r="B42" s="104" t="s">
        <v>310</v>
      </c>
      <c r="C42" s="104" t="s">
        <v>223</v>
      </c>
      <c r="D42" s="86" t="s">
        <v>249</v>
      </c>
      <c r="E42" s="91"/>
      <c r="F42" s="91" t="s">
        <v>207</v>
      </c>
      <c r="G42" s="86"/>
      <c r="H42" s="86"/>
      <c r="I42" s="86"/>
      <c r="J42" s="86"/>
      <c r="K42" s="108" t="s">
        <v>203</v>
      </c>
      <c r="L42" s="112" t="s">
        <v>224</v>
      </c>
      <c r="M42" s="112"/>
      <c r="N42" s="108"/>
      <c r="O42" s="112" t="s">
        <v>213</v>
      </c>
      <c r="P42" s="108" t="s">
        <v>203</v>
      </c>
      <c r="Q42" s="87"/>
      <c r="R42" s="108" t="s">
        <v>311</v>
      </c>
      <c r="S42" s="108" t="s">
        <v>203</v>
      </c>
      <c r="T42" s="108" t="s">
        <v>207</v>
      </c>
      <c r="U42" s="108">
        <v>1</v>
      </c>
      <c r="V42" s="108"/>
      <c r="W42" s="108"/>
      <c r="X42" s="108"/>
      <c r="Y42" s="113" t="s">
        <v>272</v>
      </c>
      <c r="Z42" s="108">
        <v>1</v>
      </c>
    </row>
    <row r="43" spans="1:26" ht="127.5">
      <c r="A43" s="111">
        <v>34</v>
      </c>
      <c r="B43" s="102" t="s">
        <v>312</v>
      </c>
      <c r="C43" s="102" t="s">
        <v>313</v>
      </c>
      <c r="D43" s="86" t="s">
        <v>446</v>
      </c>
      <c r="E43" s="91"/>
      <c r="F43" s="91" t="s">
        <v>207</v>
      </c>
      <c r="G43" s="86"/>
      <c r="H43" s="86"/>
      <c r="I43" s="86"/>
      <c r="J43" s="86"/>
      <c r="K43" s="108" t="s">
        <v>203</v>
      </c>
      <c r="L43" s="112" t="s">
        <v>224</v>
      </c>
      <c r="M43" s="112"/>
      <c r="N43" s="108"/>
      <c r="O43" s="112" t="s">
        <v>213</v>
      </c>
      <c r="P43" s="108" t="s">
        <v>207</v>
      </c>
      <c r="Q43" s="87"/>
      <c r="R43" s="108" t="s">
        <v>271</v>
      </c>
      <c r="S43" s="108" t="s">
        <v>203</v>
      </c>
      <c r="T43" s="108" t="s">
        <v>207</v>
      </c>
      <c r="U43" s="108">
        <v>3</v>
      </c>
      <c r="V43" s="108"/>
      <c r="W43" s="108"/>
      <c r="X43" s="108"/>
      <c r="Y43" s="108" t="s">
        <v>314</v>
      </c>
      <c r="Z43" s="108">
        <v>1</v>
      </c>
    </row>
    <row r="44" spans="1:26" ht="165.75">
      <c r="A44" s="111">
        <v>35</v>
      </c>
      <c r="B44" s="105" t="s">
        <v>315</v>
      </c>
      <c r="C44" s="105" t="s">
        <v>198</v>
      </c>
      <c r="D44" s="86" t="s">
        <v>447</v>
      </c>
      <c r="E44" s="91"/>
      <c r="F44" s="91" t="s">
        <v>207</v>
      </c>
      <c r="H44" s="86"/>
      <c r="I44" s="86"/>
      <c r="J44"/>
      <c r="K44" s="108" t="s">
        <v>203</v>
      </c>
      <c r="L44" s="112"/>
      <c r="M44" s="112"/>
      <c r="N44" s="108" t="s">
        <v>316</v>
      </c>
      <c r="O44" s="112" t="s">
        <v>230</v>
      </c>
      <c r="P44" s="108" t="s">
        <v>203</v>
      </c>
      <c r="Q44" s="87"/>
      <c r="R44" s="108" t="s">
        <v>317</v>
      </c>
      <c r="S44" s="108" t="s">
        <v>207</v>
      </c>
      <c r="T44" s="108" t="s">
        <v>203</v>
      </c>
      <c r="U44" s="108">
        <v>2</v>
      </c>
      <c r="V44" s="108"/>
      <c r="W44" s="108"/>
      <c r="X44" s="108"/>
      <c r="Y44" s="108" t="s">
        <v>318</v>
      </c>
      <c r="Z44" s="108">
        <v>1</v>
      </c>
    </row>
    <row r="45" spans="1:26" ht="102">
      <c r="A45" s="111">
        <v>36</v>
      </c>
      <c r="B45" s="102" t="s">
        <v>319</v>
      </c>
      <c r="C45" s="102" t="s">
        <v>198</v>
      </c>
      <c r="D45" s="86" t="s">
        <v>449</v>
      </c>
      <c r="E45" s="91"/>
      <c r="F45" s="91" t="s">
        <v>207</v>
      </c>
      <c r="G45" s="86"/>
      <c r="H45" s="86" t="s">
        <v>320</v>
      </c>
      <c r="I45" s="86"/>
      <c r="J45"/>
      <c r="K45" s="108" t="s">
        <v>203</v>
      </c>
      <c r="L45" s="112"/>
      <c r="M45" s="112"/>
      <c r="N45" s="108" t="s">
        <v>316</v>
      </c>
      <c r="O45" s="112" t="s">
        <v>213</v>
      </c>
      <c r="P45" s="108" t="s">
        <v>203</v>
      </c>
      <c r="Q45" s="87"/>
      <c r="R45" s="108" t="s">
        <v>321</v>
      </c>
      <c r="S45" s="108" t="s">
        <v>207</v>
      </c>
      <c r="T45" s="108" t="s">
        <v>207</v>
      </c>
      <c r="U45" s="108">
        <v>2</v>
      </c>
      <c r="V45" s="108"/>
      <c r="W45" s="108"/>
      <c r="X45" s="108"/>
      <c r="Y45" s="108" t="s">
        <v>322</v>
      </c>
      <c r="Z45" s="108">
        <v>1</v>
      </c>
    </row>
    <row r="46" spans="1:26" ht="63.75">
      <c r="A46" s="111">
        <v>37</v>
      </c>
      <c r="B46" s="102" t="s">
        <v>323</v>
      </c>
      <c r="C46" s="102" t="s">
        <v>324</v>
      </c>
      <c r="D46" s="86" t="s">
        <v>448</v>
      </c>
      <c r="E46" s="91"/>
      <c r="F46" s="91" t="s">
        <v>207</v>
      </c>
      <c r="G46" s="86" t="s">
        <v>146</v>
      </c>
      <c r="H46" s="86"/>
      <c r="I46" s="86"/>
      <c r="J46" s="86"/>
      <c r="K46" s="108" t="s">
        <v>203</v>
      </c>
      <c r="L46" s="112"/>
      <c r="M46" s="112"/>
      <c r="N46" s="122" t="s">
        <v>325</v>
      </c>
      <c r="O46" s="112" t="s">
        <v>213</v>
      </c>
      <c r="P46" s="108" t="s">
        <v>207</v>
      </c>
      <c r="Q46" s="87"/>
      <c r="R46" s="108" t="s">
        <v>326</v>
      </c>
      <c r="S46" s="108" t="s">
        <v>207</v>
      </c>
      <c r="T46" s="108" t="s">
        <v>208</v>
      </c>
      <c r="U46" s="108" t="s">
        <v>327</v>
      </c>
      <c r="V46" s="108"/>
      <c r="W46" s="108"/>
      <c r="X46" s="108"/>
      <c r="Y46" s="108" t="s">
        <v>328</v>
      </c>
      <c r="Z46" s="108">
        <v>1</v>
      </c>
    </row>
    <row r="47" spans="1:26" ht="140.25">
      <c r="A47" s="111">
        <v>38</v>
      </c>
      <c r="B47" s="102" t="s">
        <v>329</v>
      </c>
      <c r="C47" s="102" t="s">
        <v>324</v>
      </c>
      <c r="D47" s="86" t="s">
        <v>450</v>
      </c>
      <c r="E47" s="91"/>
      <c r="F47" s="91" t="s">
        <v>207</v>
      </c>
      <c r="G47" s="86" t="s">
        <v>330</v>
      </c>
      <c r="I47" s="86" t="s">
        <v>331</v>
      </c>
      <c r="J47" s="86" t="s">
        <v>332</v>
      </c>
      <c r="K47" s="108" t="s">
        <v>203</v>
      </c>
      <c r="L47" s="112"/>
      <c r="M47" s="112"/>
      <c r="N47" s="108"/>
      <c r="O47" s="112" t="s">
        <v>213</v>
      </c>
      <c r="P47" s="108" t="s">
        <v>207</v>
      </c>
      <c r="Q47" s="87"/>
      <c r="R47" s="108" t="s">
        <v>333</v>
      </c>
      <c r="S47" s="108" t="s">
        <v>203</v>
      </c>
      <c r="T47" s="108" t="s">
        <v>208</v>
      </c>
      <c r="U47" s="108">
        <v>4</v>
      </c>
      <c r="V47" s="108"/>
      <c r="W47" s="108"/>
      <c r="X47" s="108"/>
      <c r="Y47" s="108" t="s">
        <v>334</v>
      </c>
      <c r="Z47" s="108">
        <v>1</v>
      </c>
    </row>
    <row r="48" spans="1:26" ht="102">
      <c r="A48" s="111">
        <v>39</v>
      </c>
      <c r="B48" s="102" t="s">
        <v>335</v>
      </c>
      <c r="C48" s="102" t="s">
        <v>223</v>
      </c>
      <c r="D48" s="86" t="s">
        <v>249</v>
      </c>
      <c r="E48" s="91"/>
      <c r="F48" s="91" t="s">
        <v>207</v>
      </c>
      <c r="G48" s="86"/>
      <c r="H48" s="86"/>
      <c r="I48" s="86"/>
      <c r="J48" s="86"/>
      <c r="K48" s="108" t="s">
        <v>203</v>
      </c>
      <c r="L48" s="112" t="s">
        <v>224</v>
      </c>
      <c r="M48" s="112"/>
      <c r="N48" s="108"/>
      <c r="O48" s="112" t="s">
        <v>213</v>
      </c>
      <c r="P48" s="108" t="s">
        <v>203</v>
      </c>
      <c r="Q48" s="87"/>
      <c r="R48" s="108" t="s">
        <v>336</v>
      </c>
      <c r="S48" s="108" t="s">
        <v>203</v>
      </c>
      <c r="T48" s="108" t="s">
        <v>208</v>
      </c>
      <c r="U48" s="108">
        <v>1</v>
      </c>
      <c r="V48" s="108"/>
      <c r="W48" s="108"/>
      <c r="X48" s="108"/>
      <c r="Y48" s="113" t="s">
        <v>272</v>
      </c>
      <c r="Z48" s="108">
        <v>1</v>
      </c>
    </row>
    <row r="49" spans="1:26" ht="63.75">
      <c r="A49" s="111">
        <v>40</v>
      </c>
      <c r="B49" s="102" t="s">
        <v>337</v>
      </c>
      <c r="C49" s="102" t="s">
        <v>223</v>
      </c>
      <c r="D49" s="86" t="s">
        <v>249</v>
      </c>
      <c r="E49" s="91"/>
      <c r="F49" s="91" t="s">
        <v>207</v>
      </c>
      <c r="G49" s="86"/>
      <c r="I49" s="86" t="s">
        <v>250</v>
      </c>
      <c r="J49" s="86"/>
      <c r="K49" s="108" t="s">
        <v>203</v>
      </c>
      <c r="L49" s="112" t="s">
        <v>224</v>
      </c>
      <c r="M49" s="112"/>
      <c r="N49" s="108"/>
      <c r="O49" s="112" t="s">
        <v>213</v>
      </c>
      <c r="P49" s="108" t="s">
        <v>207</v>
      </c>
      <c r="Q49" s="87"/>
      <c r="R49" s="108" t="s">
        <v>338</v>
      </c>
      <c r="S49" s="108" t="s">
        <v>203</v>
      </c>
      <c r="T49" s="108" t="s">
        <v>207</v>
      </c>
      <c r="U49" s="108">
        <v>1</v>
      </c>
      <c r="V49" s="108"/>
      <c r="W49" s="108"/>
      <c r="X49" s="108"/>
      <c r="Y49" s="113" t="s">
        <v>285</v>
      </c>
      <c r="Z49" s="108">
        <v>2</v>
      </c>
    </row>
    <row r="50" spans="1:26" ht="51">
      <c r="A50" s="111">
        <v>41</v>
      </c>
      <c r="B50" s="102" t="s">
        <v>339</v>
      </c>
      <c r="C50" s="102" t="s">
        <v>223</v>
      </c>
      <c r="D50" s="86" t="s">
        <v>249</v>
      </c>
      <c r="E50" s="91"/>
      <c r="F50" s="91" t="s">
        <v>207</v>
      </c>
      <c r="G50" s="86"/>
      <c r="H50" s="86"/>
      <c r="I50" s="86"/>
      <c r="J50" s="86"/>
      <c r="K50" s="108" t="s">
        <v>203</v>
      </c>
      <c r="L50" s="112" t="s">
        <v>224</v>
      </c>
      <c r="M50" s="112"/>
      <c r="N50" s="108"/>
      <c r="O50" s="112" t="s">
        <v>213</v>
      </c>
      <c r="P50" s="108" t="s">
        <v>207</v>
      </c>
      <c r="Q50" s="87"/>
      <c r="R50" s="108" t="s">
        <v>340</v>
      </c>
      <c r="S50" s="108" t="s">
        <v>203</v>
      </c>
      <c r="T50" s="108" t="s">
        <v>207</v>
      </c>
      <c r="U50" s="108">
        <v>1</v>
      </c>
      <c r="V50" s="108"/>
      <c r="W50" s="108"/>
      <c r="X50" s="108"/>
      <c r="Y50" s="108" t="s">
        <v>341</v>
      </c>
      <c r="Z50" s="108">
        <v>2</v>
      </c>
    </row>
    <row r="51" spans="1:26" ht="63.75">
      <c r="A51" s="111">
        <v>42</v>
      </c>
      <c r="B51" s="102" t="s">
        <v>342</v>
      </c>
      <c r="C51" s="102" t="s">
        <v>223</v>
      </c>
      <c r="D51" s="86" t="s">
        <v>249</v>
      </c>
      <c r="E51" s="91"/>
      <c r="F51" s="91" t="s">
        <v>207</v>
      </c>
      <c r="G51" s="86"/>
      <c r="H51" s="86"/>
      <c r="I51" s="86"/>
      <c r="J51" s="86"/>
      <c r="K51" s="108" t="s">
        <v>203</v>
      </c>
      <c r="L51" s="112"/>
      <c r="M51" s="112"/>
      <c r="N51" s="108"/>
      <c r="O51" s="112" t="s">
        <v>213</v>
      </c>
      <c r="P51" s="108" t="s">
        <v>203</v>
      </c>
      <c r="Q51" s="87"/>
      <c r="R51" s="108" t="s">
        <v>343</v>
      </c>
      <c r="S51" s="108" t="s">
        <v>203</v>
      </c>
      <c r="T51" s="108" t="s">
        <v>207</v>
      </c>
      <c r="U51" s="108">
        <v>1</v>
      </c>
      <c r="V51" s="108"/>
      <c r="W51" s="108"/>
      <c r="X51" s="108"/>
      <c r="Y51" s="113" t="s">
        <v>272</v>
      </c>
      <c r="Z51" s="108">
        <v>1</v>
      </c>
    </row>
    <row r="52" spans="1:26" ht="38.25">
      <c r="A52" s="111">
        <v>43</v>
      </c>
      <c r="B52" s="106" t="s">
        <v>344</v>
      </c>
      <c r="C52" s="106" t="s">
        <v>223</v>
      </c>
      <c r="D52" s="86" t="s">
        <v>451</v>
      </c>
      <c r="E52" s="91"/>
      <c r="F52" s="91" t="s">
        <v>207</v>
      </c>
      <c r="G52" s="86"/>
      <c r="H52" s="86"/>
      <c r="I52" s="86"/>
      <c r="J52" s="86"/>
      <c r="K52" s="108" t="s">
        <v>203</v>
      </c>
      <c r="L52" s="112" t="s">
        <v>224</v>
      </c>
      <c r="M52" s="112"/>
      <c r="N52" s="108"/>
      <c r="O52" s="112" t="s">
        <v>213</v>
      </c>
      <c r="P52" s="108" t="s">
        <v>203</v>
      </c>
      <c r="Q52" s="87"/>
      <c r="R52" s="108" t="s">
        <v>345</v>
      </c>
      <c r="S52" s="108" t="s">
        <v>203</v>
      </c>
      <c r="T52" s="108" t="s">
        <v>207</v>
      </c>
      <c r="U52" s="108">
        <v>1</v>
      </c>
      <c r="V52" s="108"/>
      <c r="W52" s="108"/>
      <c r="X52" s="108"/>
      <c r="Y52" s="113" t="s">
        <v>209</v>
      </c>
      <c r="Z52" s="108">
        <v>2</v>
      </c>
    </row>
    <row r="53" spans="1:26" ht="127.5">
      <c r="A53" s="111">
        <v>44</v>
      </c>
      <c r="B53" s="106" t="s">
        <v>346</v>
      </c>
      <c r="C53" s="106" t="s">
        <v>223</v>
      </c>
      <c r="D53" s="86" t="s">
        <v>442</v>
      </c>
      <c r="E53" s="91"/>
      <c r="F53" s="91" t="s">
        <v>207</v>
      </c>
      <c r="G53" s="86"/>
      <c r="I53" s="86" t="s">
        <v>289</v>
      </c>
      <c r="J53" s="86" t="s">
        <v>240</v>
      </c>
      <c r="K53" s="108" t="s">
        <v>203</v>
      </c>
      <c r="L53" s="112"/>
      <c r="M53" s="112"/>
      <c r="N53" s="108"/>
      <c r="O53" s="112" t="s">
        <v>213</v>
      </c>
      <c r="P53" s="108" t="s">
        <v>207</v>
      </c>
      <c r="Q53" s="87"/>
      <c r="R53" s="108" t="s">
        <v>347</v>
      </c>
      <c r="S53" s="108" t="s">
        <v>203</v>
      </c>
      <c r="T53" s="108" t="s">
        <v>203</v>
      </c>
      <c r="U53" s="108">
        <v>1</v>
      </c>
      <c r="V53" s="108"/>
      <c r="W53" s="108"/>
      <c r="X53" s="108"/>
      <c r="Y53" s="108" t="s">
        <v>348</v>
      </c>
      <c r="Z53" s="108">
        <v>1</v>
      </c>
    </row>
    <row r="54" spans="1:26" ht="63.75">
      <c r="A54" s="111">
        <v>45</v>
      </c>
      <c r="B54" s="106" t="s">
        <v>349</v>
      </c>
      <c r="C54" s="106" t="s">
        <v>223</v>
      </c>
      <c r="D54" s="86" t="s">
        <v>249</v>
      </c>
      <c r="E54" s="91"/>
      <c r="F54" s="91" t="s">
        <v>207</v>
      </c>
      <c r="G54" s="86"/>
      <c r="H54" s="86"/>
      <c r="I54" s="86"/>
      <c r="J54" s="86"/>
      <c r="K54" s="108" t="s">
        <v>203</v>
      </c>
      <c r="L54" s="112" t="s">
        <v>224</v>
      </c>
      <c r="M54" s="112"/>
      <c r="N54" s="108"/>
      <c r="O54" s="112" t="s">
        <v>213</v>
      </c>
      <c r="P54" s="108" t="s">
        <v>203</v>
      </c>
      <c r="Q54" s="87"/>
      <c r="R54" s="108" t="s">
        <v>271</v>
      </c>
      <c r="S54" s="108" t="s">
        <v>203</v>
      </c>
      <c r="T54" s="108" t="s">
        <v>207</v>
      </c>
      <c r="U54" s="108">
        <v>1</v>
      </c>
      <c r="V54" s="108"/>
      <c r="W54" s="108"/>
      <c r="X54" s="108"/>
      <c r="Y54" s="113" t="s">
        <v>272</v>
      </c>
      <c r="Z54" s="108">
        <v>2</v>
      </c>
    </row>
    <row r="55" spans="1:26" ht="127.5">
      <c r="A55" s="111">
        <v>46</v>
      </c>
      <c r="B55" s="106" t="s">
        <v>350</v>
      </c>
      <c r="C55" s="106" t="s">
        <v>198</v>
      </c>
      <c r="D55" s="86" t="s">
        <v>452</v>
      </c>
      <c r="E55" s="91" t="s">
        <v>352</v>
      </c>
      <c r="F55" s="91"/>
      <c r="G55" s="86"/>
      <c r="H55" t="s">
        <v>353</v>
      </c>
      <c r="I55" s="86" t="s">
        <v>233</v>
      </c>
      <c r="J55" s="86"/>
      <c r="K55" s="108" t="s">
        <v>203</v>
      </c>
      <c r="L55" s="112"/>
      <c r="M55" s="112"/>
      <c r="N55" s="108"/>
      <c r="O55" s="112" t="s">
        <v>354</v>
      </c>
      <c r="P55" s="108" t="s">
        <v>207</v>
      </c>
      <c r="Q55" s="87"/>
      <c r="R55" s="108" t="s">
        <v>355</v>
      </c>
      <c r="S55" s="108" t="s">
        <v>203</v>
      </c>
      <c r="T55" s="108" t="s">
        <v>203</v>
      </c>
      <c r="U55" s="108">
        <v>0</v>
      </c>
      <c r="V55" s="108"/>
      <c r="W55" s="108"/>
      <c r="X55" s="108"/>
      <c r="Y55" s="108" t="s">
        <v>356</v>
      </c>
      <c r="Z55" s="108">
        <v>1</v>
      </c>
    </row>
    <row r="56" spans="1:26" ht="63.75">
      <c r="A56" s="111">
        <v>47</v>
      </c>
      <c r="B56" s="106" t="s">
        <v>357</v>
      </c>
      <c r="C56" s="106" t="s">
        <v>324</v>
      </c>
      <c r="D56" s="86" t="s">
        <v>453</v>
      </c>
      <c r="E56" s="91"/>
      <c r="F56" s="91" t="s">
        <v>207</v>
      </c>
      <c r="G56" s="86"/>
      <c r="I56" s="86" t="s">
        <v>250</v>
      </c>
      <c r="J56" s="86"/>
      <c r="K56" s="108" t="s">
        <v>203</v>
      </c>
      <c r="L56" s="112"/>
      <c r="N56" s="112" t="s">
        <v>358</v>
      </c>
      <c r="O56" s="112" t="s">
        <v>213</v>
      </c>
      <c r="P56" s="108" t="s">
        <v>207</v>
      </c>
      <c r="Q56" s="87"/>
      <c r="R56" s="108" t="s">
        <v>359</v>
      </c>
      <c r="S56" s="108" t="s">
        <v>203</v>
      </c>
      <c r="T56" s="108" t="s">
        <v>203</v>
      </c>
      <c r="U56" s="108">
        <v>2</v>
      </c>
      <c r="V56" s="108"/>
      <c r="W56" s="108"/>
      <c r="X56" s="108"/>
      <c r="Y56" s="113" t="s">
        <v>360</v>
      </c>
      <c r="Z56" s="108">
        <v>1</v>
      </c>
    </row>
    <row r="57" spans="1:26" ht="76.5">
      <c r="A57" s="111">
        <v>48</v>
      </c>
      <c r="B57" s="106" t="s">
        <v>361</v>
      </c>
      <c r="C57" s="106" t="s">
        <v>198</v>
      </c>
      <c r="D57" s="86" t="s">
        <v>351</v>
      </c>
      <c r="E57" s="91" t="s">
        <v>200</v>
      </c>
      <c r="F57" s="91"/>
      <c r="G57" s="86"/>
      <c r="I57" s="86" t="s">
        <v>233</v>
      </c>
      <c r="J57" s="86"/>
      <c r="K57" s="108" t="s">
        <v>203</v>
      </c>
      <c r="L57" s="112"/>
      <c r="M57" s="112"/>
      <c r="N57" s="108"/>
      <c r="O57" s="112" t="s">
        <v>362</v>
      </c>
      <c r="P57" s="108" t="s">
        <v>207</v>
      </c>
      <c r="Q57" s="87"/>
      <c r="R57" s="108" t="s">
        <v>355</v>
      </c>
      <c r="S57" s="108" t="s">
        <v>203</v>
      </c>
      <c r="T57" s="108" t="s">
        <v>203</v>
      </c>
      <c r="U57" s="108">
        <v>0</v>
      </c>
      <c r="V57" s="108"/>
      <c r="W57" s="108"/>
      <c r="X57" s="108"/>
      <c r="Y57" s="108" t="s">
        <v>363</v>
      </c>
      <c r="Z57" s="108">
        <v>1</v>
      </c>
    </row>
    <row r="58" spans="1:26" ht="63.75">
      <c r="A58" s="111">
        <v>49</v>
      </c>
      <c r="B58" s="102" t="s">
        <v>364</v>
      </c>
      <c r="C58" s="102" t="s">
        <v>223</v>
      </c>
      <c r="D58" s="86" t="s">
        <v>249</v>
      </c>
      <c r="E58" s="91"/>
      <c r="F58" s="91" t="s">
        <v>207</v>
      </c>
      <c r="G58" s="86"/>
      <c r="H58" s="86"/>
      <c r="I58" s="86"/>
      <c r="J58" s="86"/>
      <c r="K58" s="108" t="s">
        <v>203</v>
      </c>
      <c r="L58" s="112" t="s">
        <v>224</v>
      </c>
      <c r="M58" s="112"/>
      <c r="N58" s="108"/>
      <c r="O58" s="112" t="s">
        <v>213</v>
      </c>
      <c r="P58" s="108" t="s">
        <v>203</v>
      </c>
      <c r="Q58" s="87"/>
      <c r="R58" s="108" t="s">
        <v>365</v>
      </c>
      <c r="S58" s="108" t="s">
        <v>203</v>
      </c>
      <c r="T58" s="108" t="s">
        <v>207</v>
      </c>
      <c r="U58" s="108">
        <v>1</v>
      </c>
      <c r="V58" s="108"/>
      <c r="W58" s="108"/>
      <c r="X58" s="108"/>
      <c r="Y58" s="113" t="s">
        <v>272</v>
      </c>
      <c r="Z58" s="108">
        <v>2</v>
      </c>
    </row>
    <row r="59" spans="1:26" ht="127.5">
      <c r="A59" s="111">
        <v>50</v>
      </c>
      <c r="B59" s="102" t="s">
        <v>366</v>
      </c>
      <c r="C59" s="102" t="s">
        <v>223</v>
      </c>
      <c r="D59" s="86" t="s">
        <v>367</v>
      </c>
      <c r="E59" s="91"/>
      <c r="F59" s="91" t="s">
        <v>207</v>
      </c>
      <c r="G59" s="86"/>
      <c r="I59" s="86" t="s">
        <v>250</v>
      </c>
      <c r="J59" s="86"/>
      <c r="K59" s="108" t="s">
        <v>203</v>
      </c>
      <c r="L59" s="112" t="s">
        <v>224</v>
      </c>
      <c r="M59" s="112"/>
      <c r="N59" s="108"/>
      <c r="O59" s="112" t="s">
        <v>213</v>
      </c>
      <c r="P59" s="108" t="s">
        <v>207</v>
      </c>
      <c r="Q59" s="87"/>
      <c r="R59" s="108" t="s">
        <v>368</v>
      </c>
      <c r="S59" s="108" t="s">
        <v>203</v>
      </c>
      <c r="T59" s="108" t="s">
        <v>207</v>
      </c>
      <c r="U59" s="108">
        <v>2</v>
      </c>
      <c r="V59" s="108"/>
      <c r="W59" s="108"/>
      <c r="X59" s="108"/>
      <c r="Y59" s="108" t="s">
        <v>369</v>
      </c>
      <c r="Z59" s="108">
        <v>1</v>
      </c>
    </row>
    <row r="60" spans="1:26" ht="63.75">
      <c r="A60" s="111">
        <v>51</v>
      </c>
      <c r="B60" s="107" t="s">
        <v>370</v>
      </c>
      <c r="C60" s="107" t="s">
        <v>198</v>
      </c>
      <c r="D60" s="86" t="s">
        <v>454</v>
      </c>
      <c r="E60" s="91"/>
      <c r="F60" s="91"/>
      <c r="G60" s="86"/>
      <c r="H60" s="86"/>
      <c r="I60" s="86"/>
      <c r="J60" s="86"/>
      <c r="K60" s="108" t="s">
        <v>203</v>
      </c>
      <c r="L60" s="112"/>
      <c r="M60" s="112"/>
      <c r="N60" s="108"/>
      <c r="O60" s="112" t="s">
        <v>213</v>
      </c>
      <c r="P60" s="108" t="s">
        <v>207</v>
      </c>
      <c r="Q60" s="87"/>
      <c r="R60" s="108" t="s">
        <v>371</v>
      </c>
      <c r="S60" s="108"/>
      <c r="T60" s="108" t="s">
        <v>203</v>
      </c>
      <c r="U60" s="108">
        <v>3</v>
      </c>
      <c r="V60" s="108"/>
      <c r="W60" s="108"/>
      <c r="X60" s="108"/>
      <c r="Y60" s="108"/>
      <c r="Z60" s="108">
        <v>1</v>
      </c>
    </row>
    <row r="61" spans="1:26" ht="63.75">
      <c r="A61" s="111">
        <v>52</v>
      </c>
      <c r="B61" s="107" t="s">
        <v>372</v>
      </c>
      <c r="C61" s="107" t="s">
        <v>223</v>
      </c>
      <c r="D61" s="86" t="s">
        <v>456</v>
      </c>
      <c r="E61" s="91" t="s">
        <v>373</v>
      </c>
      <c r="F61" s="91"/>
      <c r="G61" s="86"/>
      <c r="H61" t="s">
        <v>455</v>
      </c>
      <c r="I61" s="86" t="s">
        <v>250</v>
      </c>
      <c r="J61" s="86" t="s">
        <v>240</v>
      </c>
      <c r="K61" s="108" t="s">
        <v>203</v>
      </c>
      <c r="L61" s="112"/>
      <c r="M61" s="112"/>
      <c r="N61" s="108"/>
      <c r="O61" s="112" t="s">
        <v>374</v>
      </c>
      <c r="P61" s="108" t="s">
        <v>207</v>
      </c>
      <c r="Q61" s="87"/>
      <c r="R61" s="108" t="s">
        <v>375</v>
      </c>
      <c r="S61" s="108" t="s">
        <v>203</v>
      </c>
      <c r="T61" s="108" t="s">
        <v>203</v>
      </c>
      <c r="U61" s="108">
        <v>1</v>
      </c>
      <c r="V61" s="108"/>
      <c r="W61" s="108"/>
      <c r="X61" s="108"/>
      <c r="Y61" s="108" t="s">
        <v>376</v>
      </c>
      <c r="Z61" s="108">
        <v>1</v>
      </c>
    </row>
    <row r="62" spans="1:26" ht="51">
      <c r="A62" s="111">
        <v>54</v>
      </c>
      <c r="B62" s="102" t="s">
        <v>377</v>
      </c>
      <c r="C62" s="102" t="s">
        <v>223</v>
      </c>
      <c r="D62" s="86" t="s">
        <v>443</v>
      </c>
      <c r="E62" s="91"/>
      <c r="F62" s="91" t="s">
        <v>207</v>
      </c>
      <c r="G62" s="86"/>
      <c r="I62" s="86" t="s">
        <v>250</v>
      </c>
      <c r="J62" s="86"/>
      <c r="K62" s="108" t="s">
        <v>203</v>
      </c>
      <c r="L62" s="112"/>
      <c r="M62" s="112"/>
      <c r="N62" s="108"/>
      <c r="O62" s="112" t="s">
        <v>213</v>
      </c>
      <c r="P62" s="108" t="s">
        <v>207</v>
      </c>
      <c r="Q62" s="87"/>
      <c r="R62" s="108" t="s">
        <v>299</v>
      </c>
      <c r="S62" s="108" t="s">
        <v>203</v>
      </c>
      <c r="T62" s="108" t="s">
        <v>207</v>
      </c>
      <c r="U62" s="108">
        <v>1</v>
      </c>
      <c r="V62" s="108"/>
      <c r="W62" s="108"/>
      <c r="X62" s="108"/>
      <c r="Y62" s="113" t="s">
        <v>294</v>
      </c>
      <c r="Z62" s="108">
        <v>1</v>
      </c>
    </row>
    <row r="63" spans="1:26" ht="51">
      <c r="A63" s="111">
        <v>55</v>
      </c>
      <c r="B63" s="102" t="s">
        <v>378</v>
      </c>
      <c r="C63" s="102" t="s">
        <v>223</v>
      </c>
      <c r="D63" s="86" t="s">
        <v>442</v>
      </c>
      <c r="E63" s="91"/>
      <c r="F63" s="91" t="s">
        <v>207</v>
      </c>
      <c r="G63" s="86"/>
      <c r="H63" s="86"/>
      <c r="I63" s="86"/>
      <c r="J63" s="86"/>
      <c r="K63" s="108" t="s">
        <v>203</v>
      </c>
      <c r="L63" s="112"/>
      <c r="M63" s="112"/>
      <c r="N63" s="108"/>
      <c r="O63" s="112" t="s">
        <v>213</v>
      </c>
      <c r="P63" s="108" t="s">
        <v>203</v>
      </c>
      <c r="Q63" s="87"/>
      <c r="R63" s="108" t="s">
        <v>379</v>
      </c>
      <c r="S63" s="108" t="s">
        <v>203</v>
      </c>
      <c r="T63" s="108" t="s">
        <v>207</v>
      </c>
      <c r="U63" s="108">
        <v>1</v>
      </c>
      <c r="V63" s="108"/>
      <c r="W63" s="108"/>
      <c r="X63" s="108"/>
      <c r="Y63" s="108" t="s">
        <v>380</v>
      </c>
      <c r="Z63" s="108">
        <v>1</v>
      </c>
    </row>
    <row r="64" spans="1:26" ht="63.75">
      <c r="A64" s="111">
        <v>56</v>
      </c>
      <c r="B64" s="102" t="s">
        <v>381</v>
      </c>
      <c r="C64" s="102" t="s">
        <v>223</v>
      </c>
      <c r="D64" s="86" t="s">
        <v>249</v>
      </c>
      <c r="E64" s="91"/>
      <c r="F64" s="91" t="s">
        <v>207</v>
      </c>
      <c r="G64" s="86"/>
      <c r="H64" s="86"/>
      <c r="I64" s="86"/>
      <c r="J64" s="86"/>
      <c r="K64" s="108" t="s">
        <v>203</v>
      </c>
      <c r="L64" s="112" t="s">
        <v>224</v>
      </c>
      <c r="M64" s="112"/>
      <c r="N64" s="108"/>
      <c r="O64" s="112" t="s">
        <v>213</v>
      </c>
      <c r="P64" s="108" t="s">
        <v>203</v>
      </c>
      <c r="Q64" s="87"/>
      <c r="R64" s="108" t="s">
        <v>382</v>
      </c>
      <c r="S64" s="108" t="s">
        <v>203</v>
      </c>
      <c r="T64" s="108" t="s">
        <v>207</v>
      </c>
      <c r="U64" s="108">
        <v>1</v>
      </c>
      <c r="V64" s="108"/>
      <c r="W64" s="108"/>
      <c r="X64" s="108"/>
      <c r="Y64" s="113" t="s">
        <v>272</v>
      </c>
      <c r="Z64" s="108">
        <v>1</v>
      </c>
    </row>
    <row r="65" spans="1:26" ht="63.75">
      <c r="A65" s="111">
        <v>57</v>
      </c>
      <c r="B65" s="102" t="s">
        <v>383</v>
      </c>
      <c r="C65" s="102" t="s">
        <v>223</v>
      </c>
      <c r="D65" s="86" t="s">
        <v>442</v>
      </c>
      <c r="E65" s="91"/>
      <c r="F65" s="91" t="s">
        <v>207</v>
      </c>
      <c r="G65" s="86"/>
      <c r="H65" s="86"/>
      <c r="I65" s="86"/>
      <c r="J65" s="86"/>
      <c r="K65" s="108" t="s">
        <v>203</v>
      </c>
      <c r="L65" s="112"/>
      <c r="M65" s="112"/>
      <c r="N65" s="108"/>
      <c r="O65" s="112" t="s">
        <v>213</v>
      </c>
      <c r="P65" s="108" t="s">
        <v>203</v>
      </c>
      <c r="Q65" s="87"/>
      <c r="R65" s="108" t="s">
        <v>384</v>
      </c>
      <c r="S65" s="108" t="s">
        <v>203</v>
      </c>
      <c r="T65" s="108"/>
      <c r="U65" s="108">
        <v>0</v>
      </c>
      <c r="V65" s="108"/>
      <c r="W65" s="108"/>
      <c r="X65" s="108"/>
      <c r="Y65" s="108" t="s">
        <v>385</v>
      </c>
      <c r="Z65" s="108">
        <v>3</v>
      </c>
    </row>
    <row r="66" spans="1:26" ht="63.75">
      <c r="A66" s="111">
        <v>58</v>
      </c>
      <c r="B66" s="102" t="s">
        <v>386</v>
      </c>
      <c r="C66" s="102" t="s">
        <v>223</v>
      </c>
      <c r="D66" s="86" t="s">
        <v>249</v>
      </c>
      <c r="E66" s="91"/>
      <c r="F66" s="91" t="s">
        <v>207</v>
      </c>
      <c r="G66" s="86"/>
      <c r="H66" s="86"/>
      <c r="I66" s="86"/>
      <c r="J66" s="86"/>
      <c r="K66" s="108" t="s">
        <v>203</v>
      </c>
      <c r="L66" s="112" t="s">
        <v>224</v>
      </c>
      <c r="M66" s="112"/>
      <c r="N66" s="108"/>
      <c r="O66" s="112" t="s">
        <v>213</v>
      </c>
      <c r="P66" s="108" t="s">
        <v>203</v>
      </c>
      <c r="Q66" s="87"/>
      <c r="R66" s="108" t="s">
        <v>387</v>
      </c>
      <c r="S66" s="108" t="s">
        <v>203</v>
      </c>
      <c r="T66" s="108" t="s">
        <v>207</v>
      </c>
      <c r="U66" s="108">
        <v>1</v>
      </c>
      <c r="V66" s="108"/>
      <c r="W66" s="108"/>
      <c r="X66" s="108"/>
      <c r="Y66" s="113" t="s">
        <v>272</v>
      </c>
      <c r="Z66" s="108">
        <v>1</v>
      </c>
    </row>
    <row r="67" spans="1:26" ht="63.75">
      <c r="A67" s="111">
        <v>59</v>
      </c>
      <c r="B67" s="102" t="s">
        <v>388</v>
      </c>
      <c r="C67" s="102" t="s">
        <v>223</v>
      </c>
      <c r="D67" s="86" t="s">
        <v>249</v>
      </c>
      <c r="E67" s="91"/>
      <c r="F67" s="91" t="s">
        <v>207</v>
      </c>
      <c r="G67" s="86"/>
      <c r="I67" s="86" t="s">
        <v>250</v>
      </c>
      <c r="J67" s="86"/>
      <c r="K67" s="108" t="s">
        <v>203</v>
      </c>
      <c r="L67" s="112" t="s">
        <v>224</v>
      </c>
      <c r="M67" s="112"/>
      <c r="N67" s="108"/>
      <c r="O67" s="112" t="s">
        <v>213</v>
      </c>
      <c r="P67" s="108" t="s">
        <v>203</v>
      </c>
      <c r="Q67" s="87"/>
      <c r="R67" s="108" t="s">
        <v>389</v>
      </c>
      <c r="S67" s="108" t="s">
        <v>203</v>
      </c>
      <c r="T67" s="108" t="s">
        <v>207</v>
      </c>
      <c r="U67" s="108">
        <v>1</v>
      </c>
      <c r="V67" s="108"/>
      <c r="W67" s="108"/>
      <c r="X67" s="108"/>
      <c r="Y67" s="113" t="s">
        <v>272</v>
      </c>
      <c r="Z67" s="108">
        <v>2</v>
      </c>
    </row>
    <row r="68" spans="1:26" ht="25.5">
      <c r="A68" s="111">
        <v>60</v>
      </c>
      <c r="B68" s="102" t="s">
        <v>390</v>
      </c>
      <c r="C68" s="102" t="s">
        <v>217</v>
      </c>
      <c r="D68" s="86" t="s">
        <v>391</v>
      </c>
      <c r="E68" s="91"/>
      <c r="F68" s="91" t="s">
        <v>207</v>
      </c>
      <c r="G68" s="86"/>
      <c r="H68" s="86"/>
      <c r="I68" s="86"/>
      <c r="J68" s="86"/>
      <c r="K68" s="108" t="s">
        <v>203</v>
      </c>
      <c r="L68" s="112"/>
      <c r="M68" s="112"/>
      <c r="N68" s="108"/>
      <c r="O68" s="112" t="s">
        <v>213</v>
      </c>
      <c r="P68" s="108"/>
      <c r="Q68" s="87"/>
      <c r="R68" s="108" t="s">
        <v>392</v>
      </c>
      <c r="S68" s="108" t="s">
        <v>207</v>
      </c>
      <c r="T68" s="108" t="s">
        <v>203</v>
      </c>
      <c r="U68" s="108">
        <v>2</v>
      </c>
      <c r="V68" s="108"/>
      <c r="W68" s="108"/>
      <c r="X68" s="108"/>
      <c r="Y68" s="108" t="s">
        <v>393</v>
      </c>
      <c r="Z68" s="108">
        <v>4</v>
      </c>
    </row>
    <row r="69" spans="1:26" ht="25.5">
      <c r="A69" s="111">
        <v>61</v>
      </c>
      <c r="B69" s="104" t="s">
        <v>394</v>
      </c>
      <c r="C69" s="104" t="s">
        <v>217</v>
      </c>
      <c r="D69" s="86" t="s">
        <v>391</v>
      </c>
      <c r="E69" s="91"/>
      <c r="F69" s="91" t="s">
        <v>207</v>
      </c>
      <c r="G69" s="86"/>
      <c r="H69" s="86"/>
      <c r="I69" s="86"/>
      <c r="J69" s="86"/>
      <c r="K69" s="108" t="s">
        <v>203</v>
      </c>
      <c r="L69" s="112"/>
      <c r="M69" s="112"/>
      <c r="N69" s="108"/>
      <c r="O69" s="112" t="s">
        <v>213</v>
      </c>
      <c r="P69" s="108" t="s">
        <v>203</v>
      </c>
      <c r="Q69" s="87"/>
      <c r="R69" s="108" t="s">
        <v>392</v>
      </c>
      <c r="S69" s="108" t="s">
        <v>207</v>
      </c>
      <c r="T69" s="108" t="s">
        <v>203</v>
      </c>
      <c r="U69" s="108">
        <v>2</v>
      </c>
      <c r="V69" s="108"/>
      <c r="W69" s="108"/>
      <c r="X69" s="108"/>
      <c r="Y69" s="108" t="s">
        <v>393</v>
      </c>
      <c r="Z69" s="108">
        <v>4</v>
      </c>
    </row>
    <row r="70" spans="1:26" ht="25.5">
      <c r="A70" s="111">
        <v>62</v>
      </c>
      <c r="B70" s="102" t="s">
        <v>395</v>
      </c>
      <c r="C70" s="102" t="s">
        <v>217</v>
      </c>
      <c r="D70" s="86" t="s">
        <v>391</v>
      </c>
      <c r="E70" s="91"/>
      <c r="F70" s="91" t="s">
        <v>207</v>
      </c>
      <c r="G70" s="86"/>
      <c r="H70" s="86"/>
      <c r="I70" s="86"/>
      <c r="J70" s="86"/>
      <c r="K70" s="108" t="s">
        <v>203</v>
      </c>
      <c r="L70" s="112"/>
      <c r="M70" s="112"/>
      <c r="N70" s="108"/>
      <c r="O70" s="112" t="s">
        <v>213</v>
      </c>
      <c r="P70" s="108" t="s">
        <v>203</v>
      </c>
      <c r="Q70" s="87"/>
      <c r="R70" s="108" t="s">
        <v>396</v>
      </c>
      <c r="S70" s="108" t="s">
        <v>207</v>
      </c>
      <c r="T70" s="108" t="s">
        <v>203</v>
      </c>
      <c r="U70" s="108">
        <v>2</v>
      </c>
      <c r="V70" s="108"/>
      <c r="W70" s="108"/>
      <c r="X70" s="108"/>
      <c r="Y70" s="108" t="s">
        <v>393</v>
      </c>
      <c r="Z70" s="108">
        <v>4</v>
      </c>
    </row>
    <row r="71" spans="1:26" ht="63.75">
      <c r="A71" s="111">
        <v>63</v>
      </c>
      <c r="B71" s="102" t="s">
        <v>397</v>
      </c>
      <c r="C71" s="102" t="s">
        <v>217</v>
      </c>
      <c r="D71" s="86" t="s">
        <v>391</v>
      </c>
      <c r="E71" s="91"/>
      <c r="F71" s="91" t="s">
        <v>207</v>
      </c>
      <c r="G71" s="86"/>
      <c r="H71" s="86"/>
      <c r="I71" s="86"/>
      <c r="J71" s="86"/>
      <c r="K71" s="108" t="s">
        <v>203</v>
      </c>
      <c r="L71" s="112"/>
      <c r="M71" s="112"/>
      <c r="N71" s="108"/>
      <c r="O71" s="112" t="s">
        <v>213</v>
      </c>
      <c r="P71" s="108" t="s">
        <v>203</v>
      </c>
      <c r="Q71" s="87"/>
      <c r="R71" s="108" t="s">
        <v>398</v>
      </c>
      <c r="S71" s="108" t="s">
        <v>207</v>
      </c>
      <c r="T71" s="108" t="s">
        <v>203</v>
      </c>
      <c r="U71" s="108">
        <v>2</v>
      </c>
      <c r="V71" s="108"/>
      <c r="W71" s="108"/>
      <c r="X71" s="108"/>
      <c r="Y71" s="108" t="s">
        <v>393</v>
      </c>
      <c r="Z71" s="108">
        <v>4</v>
      </c>
    </row>
    <row r="72" spans="1:26" ht="63.75">
      <c r="A72" s="111">
        <v>64</v>
      </c>
      <c r="B72" s="102" t="s">
        <v>399</v>
      </c>
      <c r="C72" s="102" t="s">
        <v>198</v>
      </c>
      <c r="D72" s="86" t="s">
        <v>400</v>
      </c>
      <c r="E72" s="91"/>
      <c r="F72" s="91" t="s">
        <v>207</v>
      </c>
      <c r="G72" s="86"/>
      <c r="H72" s="86"/>
      <c r="I72" s="86"/>
      <c r="J72" s="86"/>
      <c r="K72" s="108" t="s">
        <v>203</v>
      </c>
      <c r="L72" s="112"/>
      <c r="M72" s="112"/>
      <c r="N72" s="108"/>
      <c r="O72" s="112" t="s">
        <v>213</v>
      </c>
      <c r="P72" s="108" t="s">
        <v>203</v>
      </c>
      <c r="Q72" s="87"/>
      <c r="R72" s="108" t="s">
        <v>392</v>
      </c>
      <c r="S72" s="108" t="s">
        <v>207</v>
      </c>
      <c r="T72" s="108" t="s">
        <v>203</v>
      </c>
      <c r="U72" s="108">
        <v>2</v>
      </c>
      <c r="V72" s="108"/>
      <c r="W72" s="108"/>
      <c r="X72" s="108"/>
      <c r="Y72" s="108" t="s">
        <v>401</v>
      </c>
      <c r="Z72" s="108">
        <v>2</v>
      </c>
    </row>
    <row r="73" spans="1:26" ht="38.25">
      <c r="A73" s="111">
        <v>65</v>
      </c>
      <c r="B73" s="102" t="s">
        <v>402</v>
      </c>
      <c r="C73" s="102" t="s">
        <v>217</v>
      </c>
      <c r="D73" s="86" t="s">
        <v>403</v>
      </c>
      <c r="E73" s="91"/>
      <c r="F73" s="91" t="s">
        <v>207</v>
      </c>
      <c r="G73" s="86"/>
      <c r="H73" s="86"/>
      <c r="I73" s="86"/>
      <c r="J73" s="86"/>
      <c r="K73" s="108" t="s">
        <v>203</v>
      </c>
      <c r="L73" s="112"/>
      <c r="M73" s="112"/>
      <c r="N73" s="108"/>
      <c r="O73" s="112" t="s">
        <v>213</v>
      </c>
      <c r="P73" s="108" t="s">
        <v>203</v>
      </c>
      <c r="Q73" s="87"/>
      <c r="R73" s="108" t="s">
        <v>404</v>
      </c>
      <c r="S73" s="108" t="s">
        <v>207</v>
      </c>
      <c r="T73" s="108" t="s">
        <v>203</v>
      </c>
      <c r="U73" s="108">
        <v>1</v>
      </c>
      <c r="V73" s="108"/>
      <c r="W73" s="108"/>
      <c r="X73" s="108"/>
      <c r="Y73" s="108" t="s">
        <v>405</v>
      </c>
      <c r="Z73" s="108">
        <v>4</v>
      </c>
    </row>
    <row r="74" spans="1:26" ht="51">
      <c r="A74" s="111">
        <v>66</v>
      </c>
      <c r="B74" s="102" t="s">
        <v>406</v>
      </c>
      <c r="C74" s="102" t="s">
        <v>217</v>
      </c>
      <c r="D74" s="86" t="s">
        <v>391</v>
      </c>
      <c r="E74" s="91"/>
      <c r="F74" s="91" t="s">
        <v>207</v>
      </c>
      <c r="G74" s="86"/>
      <c r="H74" s="86"/>
      <c r="I74" s="86"/>
      <c r="J74" s="86"/>
      <c r="K74" s="108" t="s">
        <v>203</v>
      </c>
      <c r="L74" s="112"/>
      <c r="M74" s="112"/>
      <c r="N74" s="108"/>
      <c r="O74" s="112" t="s">
        <v>213</v>
      </c>
      <c r="P74" s="108" t="s">
        <v>203</v>
      </c>
      <c r="Q74" s="87"/>
      <c r="R74" s="108" t="s">
        <v>407</v>
      </c>
      <c r="S74" s="108" t="s">
        <v>207</v>
      </c>
      <c r="T74" s="108" t="s">
        <v>203</v>
      </c>
      <c r="U74" s="108">
        <v>2</v>
      </c>
      <c r="V74" s="108"/>
      <c r="W74" s="108"/>
      <c r="X74" s="108"/>
      <c r="Y74" s="108" t="s">
        <v>408</v>
      </c>
      <c r="Z74" s="108">
        <v>2</v>
      </c>
    </row>
    <row r="75" spans="1:26" ht="51">
      <c r="A75" s="111">
        <v>67</v>
      </c>
      <c r="B75" s="102" t="s">
        <v>409</v>
      </c>
      <c r="C75" s="102" t="s">
        <v>217</v>
      </c>
      <c r="D75" s="86" t="s">
        <v>410</v>
      </c>
      <c r="E75" s="91"/>
      <c r="F75" s="91" t="s">
        <v>207</v>
      </c>
      <c r="G75" s="86"/>
      <c r="H75" s="86"/>
      <c r="I75" s="86"/>
      <c r="J75" s="86"/>
      <c r="K75" s="108" t="s">
        <v>203</v>
      </c>
      <c r="L75" s="112"/>
      <c r="M75" s="112"/>
      <c r="N75" s="108"/>
      <c r="O75" s="112" t="s">
        <v>213</v>
      </c>
      <c r="P75" s="108" t="s">
        <v>203</v>
      </c>
      <c r="Q75" s="87"/>
      <c r="R75" s="108" t="s">
        <v>407</v>
      </c>
      <c r="S75" s="108"/>
      <c r="T75" s="108" t="s">
        <v>203</v>
      </c>
      <c r="U75" s="108"/>
      <c r="V75" s="108"/>
      <c r="W75" s="108"/>
      <c r="X75" s="108"/>
      <c r="Y75" s="108" t="s">
        <v>411</v>
      </c>
      <c r="Z75" s="108">
        <v>2</v>
      </c>
    </row>
    <row r="76" spans="1:26" ht="51">
      <c r="A76" s="111">
        <v>68</v>
      </c>
      <c r="B76" s="102" t="s">
        <v>412</v>
      </c>
      <c r="C76" s="102" t="s">
        <v>217</v>
      </c>
      <c r="D76" s="86" t="s">
        <v>391</v>
      </c>
      <c r="E76" s="91"/>
      <c r="F76" s="91" t="s">
        <v>207</v>
      </c>
      <c r="G76" s="86"/>
      <c r="H76" s="86"/>
      <c r="I76" s="86"/>
      <c r="J76" s="86"/>
      <c r="K76" s="108" t="s">
        <v>203</v>
      </c>
      <c r="L76" s="112"/>
      <c r="M76" s="112"/>
      <c r="N76" s="108"/>
      <c r="O76" s="112" t="s">
        <v>213</v>
      </c>
      <c r="P76" s="108" t="s">
        <v>203</v>
      </c>
      <c r="Q76" s="87"/>
      <c r="R76" s="108" t="s">
        <v>407</v>
      </c>
      <c r="S76" s="108" t="s">
        <v>207</v>
      </c>
      <c r="T76" s="108" t="s">
        <v>203</v>
      </c>
      <c r="U76" s="108">
        <v>3</v>
      </c>
      <c r="V76" s="108"/>
      <c r="W76" s="108"/>
      <c r="X76" s="108"/>
      <c r="Y76" s="108" t="s">
        <v>411</v>
      </c>
      <c r="Z76" s="108">
        <v>2</v>
      </c>
    </row>
    <row r="77" spans="1:26" ht="51">
      <c r="A77" s="111">
        <v>69</v>
      </c>
      <c r="B77" s="102" t="s">
        <v>413</v>
      </c>
      <c r="C77" s="102" t="s">
        <v>217</v>
      </c>
      <c r="D77" s="86" t="s">
        <v>410</v>
      </c>
      <c r="E77" s="91"/>
      <c r="F77" s="91" t="s">
        <v>207</v>
      </c>
      <c r="G77" s="86"/>
      <c r="H77" s="86"/>
      <c r="I77" s="86"/>
      <c r="J77" s="86"/>
      <c r="K77" s="108" t="s">
        <v>203</v>
      </c>
      <c r="L77" s="112"/>
      <c r="M77" s="112"/>
      <c r="N77" s="108"/>
      <c r="O77" s="112" t="s">
        <v>213</v>
      </c>
      <c r="P77" s="108" t="s">
        <v>203</v>
      </c>
      <c r="Q77" s="87"/>
      <c r="R77" s="108" t="s">
        <v>407</v>
      </c>
      <c r="S77" s="108" t="s">
        <v>207</v>
      </c>
      <c r="T77" s="108" t="s">
        <v>203</v>
      </c>
      <c r="U77" s="108">
        <v>3</v>
      </c>
      <c r="V77" s="108"/>
      <c r="W77" s="108"/>
      <c r="X77" s="108"/>
      <c r="Y77" s="108" t="s">
        <v>411</v>
      </c>
      <c r="Z77" s="108">
        <v>2</v>
      </c>
    </row>
    <row r="78" spans="1:26" ht="25.5">
      <c r="A78" s="111">
        <v>70</v>
      </c>
      <c r="B78" s="107" t="s">
        <v>414</v>
      </c>
      <c r="C78" s="107" t="s">
        <v>217</v>
      </c>
      <c r="D78" s="86" t="s">
        <v>391</v>
      </c>
      <c r="E78" s="91"/>
      <c r="F78" s="91" t="s">
        <v>207</v>
      </c>
      <c r="G78" s="86"/>
      <c r="H78" s="86"/>
      <c r="I78" s="86"/>
      <c r="J78" s="86"/>
      <c r="K78" s="108" t="s">
        <v>203</v>
      </c>
      <c r="L78" s="112"/>
      <c r="M78" s="112"/>
      <c r="N78" s="108"/>
      <c r="O78" s="112" t="s">
        <v>213</v>
      </c>
      <c r="P78" s="108" t="s">
        <v>203</v>
      </c>
      <c r="Q78" s="87"/>
      <c r="R78" s="108" t="s">
        <v>407</v>
      </c>
      <c r="S78" s="108" t="s">
        <v>207</v>
      </c>
      <c r="T78" s="108" t="s">
        <v>203</v>
      </c>
      <c r="U78" s="108">
        <v>3</v>
      </c>
      <c r="V78" s="108"/>
      <c r="W78" s="108"/>
      <c r="X78" s="108"/>
      <c r="Y78" s="108" t="s">
        <v>393</v>
      </c>
      <c r="Z78" s="108">
        <v>3</v>
      </c>
    </row>
    <row r="79" spans="1:26" ht="25.5">
      <c r="A79" s="111">
        <v>71</v>
      </c>
      <c r="B79" s="102" t="s">
        <v>415</v>
      </c>
      <c r="C79" s="102" t="s">
        <v>217</v>
      </c>
      <c r="D79" s="86" t="s">
        <v>403</v>
      </c>
      <c r="E79" s="91"/>
      <c r="F79" s="91" t="s">
        <v>207</v>
      </c>
      <c r="G79" s="86"/>
      <c r="H79" s="86"/>
      <c r="I79" s="86"/>
      <c r="J79" s="86"/>
      <c r="K79" s="108" t="s">
        <v>203</v>
      </c>
      <c r="L79" s="112"/>
      <c r="M79" s="112"/>
      <c r="N79" s="108"/>
      <c r="O79" s="112" t="s">
        <v>213</v>
      </c>
      <c r="P79" s="108" t="s">
        <v>203</v>
      </c>
      <c r="Q79" s="87"/>
      <c r="R79" s="108" t="s">
        <v>416</v>
      </c>
      <c r="S79" s="108" t="s">
        <v>207</v>
      </c>
      <c r="T79" s="108" t="s">
        <v>203</v>
      </c>
      <c r="U79" s="108">
        <v>2</v>
      </c>
      <c r="V79" s="108"/>
      <c r="W79" s="108"/>
      <c r="X79" s="108"/>
      <c r="Y79" s="108" t="s">
        <v>393</v>
      </c>
      <c r="Z79" s="108">
        <v>3</v>
      </c>
    </row>
    <row r="80" spans="1:26" ht="63.75">
      <c r="A80" s="111">
        <v>72</v>
      </c>
      <c r="B80" s="102" t="s">
        <v>417</v>
      </c>
      <c r="C80" s="102" t="s">
        <v>217</v>
      </c>
      <c r="D80" s="86" t="s">
        <v>410</v>
      </c>
      <c r="E80" s="91"/>
      <c r="F80" s="91" t="s">
        <v>207</v>
      </c>
      <c r="G80" s="86"/>
      <c r="H80" s="86"/>
      <c r="I80" s="86"/>
      <c r="J80" s="86"/>
      <c r="K80" s="108" t="s">
        <v>203</v>
      </c>
      <c r="L80" s="112"/>
      <c r="M80" s="112"/>
      <c r="N80" s="108"/>
      <c r="O80" s="112" t="s">
        <v>213</v>
      </c>
      <c r="P80" s="108" t="s">
        <v>203</v>
      </c>
      <c r="Q80" s="87"/>
      <c r="R80" s="108" t="s">
        <v>418</v>
      </c>
      <c r="S80" s="108" t="s">
        <v>207</v>
      </c>
      <c r="T80" s="108" t="s">
        <v>203</v>
      </c>
      <c r="U80" s="108">
        <v>1</v>
      </c>
      <c r="V80" s="108"/>
      <c r="W80" s="108"/>
      <c r="X80" s="108"/>
      <c r="Y80" s="108" t="s">
        <v>393</v>
      </c>
      <c r="Z80" s="108">
        <v>3</v>
      </c>
    </row>
    <row r="81" spans="1:26" ht="51">
      <c r="A81" s="111">
        <v>73</v>
      </c>
      <c r="B81" s="102" t="s">
        <v>419</v>
      </c>
      <c r="C81" s="102" t="s">
        <v>217</v>
      </c>
      <c r="D81" s="86" t="s">
        <v>391</v>
      </c>
      <c r="E81" s="91"/>
      <c r="F81" s="91" t="s">
        <v>207</v>
      </c>
      <c r="G81" s="86"/>
      <c r="H81" s="86"/>
      <c r="I81" s="86"/>
      <c r="J81" s="86"/>
      <c r="K81" s="108" t="s">
        <v>203</v>
      </c>
      <c r="L81" s="112"/>
      <c r="M81" s="112"/>
      <c r="N81" s="108"/>
      <c r="O81" s="112" t="s">
        <v>213</v>
      </c>
      <c r="P81" s="108" t="s">
        <v>203</v>
      </c>
      <c r="Q81" s="87"/>
      <c r="R81" s="108" t="s">
        <v>420</v>
      </c>
      <c r="S81" s="108" t="s">
        <v>207</v>
      </c>
      <c r="T81" s="108" t="s">
        <v>203</v>
      </c>
      <c r="U81" s="108">
        <v>3</v>
      </c>
      <c r="V81" s="108"/>
      <c r="W81" s="108"/>
      <c r="X81" s="108"/>
      <c r="Y81" s="108" t="s">
        <v>393</v>
      </c>
      <c r="Z81" s="108">
        <v>3</v>
      </c>
    </row>
    <row r="82" spans="1:26" ht="38.25">
      <c r="A82" s="111">
        <v>74</v>
      </c>
      <c r="B82" s="104" t="s">
        <v>421</v>
      </c>
      <c r="C82" s="104" t="s">
        <v>217</v>
      </c>
      <c r="D82" s="86" t="s">
        <v>403</v>
      </c>
      <c r="E82" s="91"/>
      <c r="F82" s="91" t="s">
        <v>207</v>
      </c>
      <c r="G82" s="86"/>
      <c r="H82" s="86"/>
      <c r="I82" s="86"/>
      <c r="J82" s="86"/>
      <c r="K82" s="108" t="s">
        <v>203</v>
      </c>
      <c r="L82" s="112"/>
      <c r="M82" s="112"/>
      <c r="N82" s="108"/>
      <c r="O82" s="112" t="s">
        <v>213</v>
      </c>
      <c r="P82" s="108" t="s">
        <v>203</v>
      </c>
      <c r="Q82" s="87"/>
      <c r="R82" s="108" t="s">
        <v>422</v>
      </c>
      <c r="S82" s="108" t="s">
        <v>207</v>
      </c>
      <c r="T82" s="108" t="s">
        <v>203</v>
      </c>
      <c r="U82" s="108">
        <v>1</v>
      </c>
      <c r="V82" s="108"/>
      <c r="W82" s="108"/>
      <c r="X82" s="108"/>
      <c r="Y82" s="108" t="s">
        <v>393</v>
      </c>
      <c r="Z82" s="108">
        <v>4</v>
      </c>
    </row>
    <row r="83" spans="1:26" ht="38.25">
      <c r="A83" s="111">
        <v>75</v>
      </c>
      <c r="B83" s="104" t="s">
        <v>423</v>
      </c>
      <c r="C83" s="104" t="s">
        <v>217</v>
      </c>
      <c r="D83" s="86" t="s">
        <v>403</v>
      </c>
      <c r="E83" s="91"/>
      <c r="F83" s="91" t="s">
        <v>207</v>
      </c>
      <c r="G83" s="86"/>
      <c r="H83" s="86"/>
      <c r="I83" s="86"/>
      <c r="J83" s="86"/>
      <c r="K83" s="108" t="s">
        <v>203</v>
      </c>
      <c r="L83" s="112"/>
      <c r="M83" s="112"/>
      <c r="N83" s="108"/>
      <c r="O83" s="112" t="s">
        <v>213</v>
      </c>
      <c r="P83" s="108" t="s">
        <v>203</v>
      </c>
      <c r="Q83" s="87"/>
      <c r="R83" s="108" t="s">
        <v>424</v>
      </c>
      <c r="S83" s="108" t="s">
        <v>207</v>
      </c>
      <c r="T83" s="108" t="s">
        <v>203</v>
      </c>
      <c r="U83" s="108">
        <v>1</v>
      </c>
      <c r="V83" s="108"/>
      <c r="W83" s="108"/>
      <c r="X83" s="108"/>
      <c r="Y83" s="108" t="s">
        <v>393</v>
      </c>
      <c r="Z83" s="108">
        <v>4</v>
      </c>
    </row>
    <row r="84" spans="1:26" ht="25.5">
      <c r="A84" s="111">
        <v>76</v>
      </c>
      <c r="B84" s="104" t="s">
        <v>425</v>
      </c>
      <c r="C84" s="104" t="s">
        <v>217</v>
      </c>
      <c r="D84" s="86" t="s">
        <v>410</v>
      </c>
      <c r="E84" s="91"/>
      <c r="F84" s="91" t="s">
        <v>207</v>
      </c>
      <c r="G84" s="86"/>
      <c r="H84" s="86"/>
      <c r="I84" s="86"/>
      <c r="J84" s="86"/>
      <c r="K84" s="108" t="s">
        <v>203</v>
      </c>
      <c r="L84" s="112"/>
      <c r="M84" s="112"/>
      <c r="N84" s="108"/>
      <c r="O84" s="112" t="s">
        <v>213</v>
      </c>
      <c r="P84" s="108" t="s">
        <v>203</v>
      </c>
      <c r="Q84" s="87"/>
      <c r="R84" s="108" t="s">
        <v>426</v>
      </c>
      <c r="S84" s="108" t="s">
        <v>207</v>
      </c>
      <c r="T84" s="108" t="s">
        <v>203</v>
      </c>
      <c r="U84" s="108">
        <v>1</v>
      </c>
      <c r="V84" s="108"/>
      <c r="W84" s="108"/>
      <c r="X84" s="108"/>
      <c r="Y84" s="108" t="s">
        <v>393</v>
      </c>
      <c r="Z84" s="108">
        <v>3</v>
      </c>
    </row>
    <row r="85" spans="1:26" ht="25.5">
      <c r="A85" s="111">
        <v>77</v>
      </c>
      <c r="B85" s="104" t="s">
        <v>427</v>
      </c>
      <c r="C85" s="104" t="s">
        <v>217</v>
      </c>
      <c r="D85" s="86" t="s">
        <v>391</v>
      </c>
      <c r="E85" s="91"/>
      <c r="F85" s="91" t="s">
        <v>207</v>
      </c>
      <c r="G85" s="86"/>
      <c r="H85" s="86"/>
      <c r="I85" s="86"/>
      <c r="J85" s="86"/>
      <c r="K85" s="108" t="s">
        <v>203</v>
      </c>
      <c r="L85" s="112"/>
      <c r="M85" s="112"/>
      <c r="N85" s="108"/>
      <c r="O85" s="112" t="s">
        <v>213</v>
      </c>
      <c r="P85" s="108" t="s">
        <v>203</v>
      </c>
      <c r="Q85" s="87"/>
      <c r="R85" s="108" t="s">
        <v>428</v>
      </c>
      <c r="S85" s="108" t="s">
        <v>207</v>
      </c>
      <c r="T85" s="108" t="s">
        <v>203</v>
      </c>
      <c r="U85" s="108">
        <v>3</v>
      </c>
      <c r="V85" s="108"/>
      <c r="W85" s="108"/>
      <c r="X85" s="108"/>
      <c r="Y85" s="108" t="s">
        <v>393</v>
      </c>
      <c r="Z85" s="108">
        <v>3</v>
      </c>
    </row>
    <row r="86" spans="1:26" ht="38.25">
      <c r="A86" s="111">
        <v>78</v>
      </c>
      <c r="B86" s="104" t="s">
        <v>429</v>
      </c>
      <c r="C86" s="104" t="s">
        <v>217</v>
      </c>
      <c r="D86" s="86" t="s">
        <v>403</v>
      </c>
      <c r="E86" s="91"/>
      <c r="F86" s="91" t="s">
        <v>207</v>
      </c>
      <c r="G86" s="86"/>
      <c r="H86" s="86"/>
      <c r="I86" s="86"/>
      <c r="J86" s="86"/>
      <c r="K86" s="108" t="s">
        <v>203</v>
      </c>
      <c r="L86" s="112"/>
      <c r="M86" s="112"/>
      <c r="N86" s="108"/>
      <c r="O86" s="112" t="s">
        <v>213</v>
      </c>
      <c r="P86" s="108" t="s">
        <v>203</v>
      </c>
      <c r="Q86" s="87"/>
      <c r="R86" s="108" t="s">
        <v>430</v>
      </c>
      <c r="S86" s="108" t="s">
        <v>207</v>
      </c>
      <c r="T86" s="108" t="s">
        <v>203</v>
      </c>
      <c r="U86" s="108">
        <v>2</v>
      </c>
      <c r="V86" s="108"/>
      <c r="W86" s="108"/>
      <c r="X86" s="108"/>
      <c r="Y86" s="108" t="s">
        <v>393</v>
      </c>
      <c r="Z86" s="108">
        <v>4</v>
      </c>
    </row>
    <row r="87" spans="1:26" ht="51">
      <c r="A87" s="111">
        <v>79</v>
      </c>
      <c r="B87" s="104" t="s">
        <v>431</v>
      </c>
      <c r="C87" s="104" t="s">
        <v>217</v>
      </c>
      <c r="D87" s="86" t="s">
        <v>403</v>
      </c>
      <c r="E87" s="91"/>
      <c r="F87" s="91" t="s">
        <v>207</v>
      </c>
      <c r="G87" s="86"/>
      <c r="H87" s="86"/>
      <c r="I87" s="86"/>
      <c r="J87" s="86"/>
      <c r="K87" s="108" t="s">
        <v>203</v>
      </c>
      <c r="L87" s="112"/>
      <c r="M87" s="112"/>
      <c r="N87" s="108"/>
      <c r="O87" s="112" t="s">
        <v>213</v>
      </c>
      <c r="P87" s="108" t="s">
        <v>203</v>
      </c>
      <c r="Q87" s="87"/>
      <c r="R87" s="108" t="s">
        <v>432</v>
      </c>
      <c r="S87" s="108" t="s">
        <v>207</v>
      </c>
      <c r="T87" s="108" t="s">
        <v>203</v>
      </c>
      <c r="U87" s="108">
        <v>1</v>
      </c>
      <c r="V87" s="108"/>
      <c r="W87" s="108"/>
      <c r="X87" s="108"/>
      <c r="Y87" s="108" t="s">
        <v>393</v>
      </c>
      <c r="Z87" s="108">
        <v>5</v>
      </c>
    </row>
    <row r="88" spans="1:26" ht="76.5">
      <c r="A88" s="111">
        <v>80</v>
      </c>
      <c r="B88" s="104" t="s">
        <v>433</v>
      </c>
      <c r="C88" s="104" t="s">
        <v>217</v>
      </c>
      <c r="D88" s="86" t="s">
        <v>403</v>
      </c>
      <c r="E88" s="91"/>
      <c r="F88" s="91" t="s">
        <v>207</v>
      </c>
      <c r="G88" s="86"/>
      <c r="H88" s="86"/>
      <c r="I88" s="86"/>
      <c r="J88" s="86"/>
      <c r="K88" s="108" t="s">
        <v>203</v>
      </c>
      <c r="L88" s="112"/>
      <c r="M88" s="112"/>
      <c r="N88" s="108"/>
      <c r="O88" s="112" t="s">
        <v>213</v>
      </c>
      <c r="P88" s="108" t="s">
        <v>203</v>
      </c>
      <c r="Q88" s="87"/>
      <c r="R88" s="108" t="s">
        <v>434</v>
      </c>
      <c r="S88" s="108"/>
      <c r="T88" s="108" t="s">
        <v>203</v>
      </c>
      <c r="U88" s="108">
        <v>1</v>
      </c>
      <c r="V88" s="108"/>
      <c r="W88" s="108"/>
      <c r="X88" s="108"/>
      <c r="Y88" s="108" t="s">
        <v>435</v>
      </c>
      <c r="Z88" s="108">
        <v>4</v>
      </c>
    </row>
    <row r="89" spans="1:26" ht="38.25">
      <c r="A89" s="111">
        <v>81</v>
      </c>
      <c r="B89" s="104" t="s">
        <v>436</v>
      </c>
      <c r="C89" s="104" t="s">
        <v>217</v>
      </c>
      <c r="D89" s="86" t="s">
        <v>403</v>
      </c>
      <c r="E89" s="91"/>
      <c r="F89" s="91" t="s">
        <v>207</v>
      </c>
      <c r="G89" s="86"/>
      <c r="H89" s="86"/>
      <c r="I89" s="86"/>
      <c r="J89" s="86"/>
      <c r="K89" s="108" t="s">
        <v>203</v>
      </c>
      <c r="L89" s="112"/>
      <c r="M89" s="112"/>
      <c r="N89" s="108"/>
      <c r="O89" s="112" t="s">
        <v>213</v>
      </c>
      <c r="P89" s="108" t="s">
        <v>203</v>
      </c>
      <c r="Q89" s="87"/>
      <c r="R89" s="108" t="s">
        <v>437</v>
      </c>
      <c r="S89" s="108" t="s">
        <v>207</v>
      </c>
      <c r="T89" s="108" t="s">
        <v>203</v>
      </c>
      <c r="U89" s="108">
        <v>1</v>
      </c>
      <c r="V89" s="108"/>
      <c r="W89" s="108"/>
      <c r="X89" s="108"/>
      <c r="Y89" s="108" t="s">
        <v>393</v>
      </c>
      <c r="Z89" s="108">
        <v>5</v>
      </c>
    </row>
    <row r="90" spans="1:26">
      <c r="B90" s="87"/>
      <c r="C90" s="108"/>
      <c r="D90" s="87"/>
      <c r="E90" s="92"/>
      <c r="F90" s="92"/>
      <c r="G90" s="108"/>
      <c r="H90" s="108"/>
      <c r="I90" s="108"/>
      <c r="J90" s="112"/>
      <c r="O90" s="112"/>
      <c r="S90" s="108"/>
      <c r="T90" s="108"/>
      <c r="U90" s="108">
        <v>1</v>
      </c>
      <c r="V90" s="108"/>
      <c r="W90" s="108"/>
      <c r="X90" s="108"/>
      <c r="Z90" s="108"/>
    </row>
    <row r="91" spans="1:26">
      <c r="O91" s="112"/>
    </row>
  </sheetData>
  <mergeCells count="5">
    <mergeCell ref="R6:X7"/>
    <mergeCell ref="Q6:Q7"/>
    <mergeCell ref="E6:F7"/>
    <mergeCell ref="G6:H7"/>
    <mergeCell ref="L6:N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B8ED3D6B86AF47A3997CF91B021CAD" ma:contentTypeVersion="13" ma:contentTypeDescription="Create a new document." ma:contentTypeScope="" ma:versionID="31a055d11ba975f2f909eaf1cb8a4094">
  <xsd:schema xmlns:xsd="http://www.w3.org/2001/XMLSchema" xmlns:xs="http://www.w3.org/2001/XMLSchema" xmlns:p="http://schemas.microsoft.com/office/2006/metadata/properties" xmlns:ns2="d9cd6440-44b6-4278-9670-d4766059e57c" xmlns:ns3="d9018016-e3b8-402e-b6ef-50e8b6304410" targetNamespace="http://schemas.microsoft.com/office/2006/metadata/properties" ma:root="true" ma:fieldsID="a638e07c23eb782a20f767debbecff7e" ns2:_="" ns3:_="">
    <xsd:import namespace="d9cd6440-44b6-4278-9670-d4766059e57c"/>
    <xsd:import namespace="d9018016-e3b8-402e-b6ef-50e8b630441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d6440-44b6-4278-9670-d4766059e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0d3ae1b-adba-4b82-bdd0-96e2826d9b02"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018016-e3b8-402e-b6ef-50e8b6304410"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18278a5-f536-48a8-81a9-caa01892de79}" ma:internalName="TaxCatchAll" ma:showField="CatchAllData" ma:web="d9018016-e3b8-402e-b6ef-50e8b63044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cd6440-44b6-4278-9670-d4766059e57c">
      <Terms xmlns="http://schemas.microsoft.com/office/infopath/2007/PartnerControls"/>
    </lcf76f155ced4ddcb4097134ff3c332f>
    <TaxCatchAll xmlns="d9018016-e3b8-402e-b6ef-50e8b6304410" xsi:nil="true"/>
  </documentManagement>
</p:properties>
</file>

<file path=customXml/itemProps1.xml><?xml version="1.0" encoding="utf-8"?>
<ds:datastoreItem xmlns:ds="http://schemas.openxmlformats.org/officeDocument/2006/customXml" ds:itemID="{0CBAED1E-63C8-4373-B8B3-B086AA7910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d6440-44b6-4278-9670-d4766059e57c"/>
    <ds:schemaRef ds:uri="d9018016-e3b8-402e-b6ef-50e8b63044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2B7CB8-B113-43BE-A54B-B27FB136F3CF}">
  <ds:schemaRefs>
    <ds:schemaRef ds:uri="http://schemas.microsoft.com/sharepoint/v3/contenttype/forms"/>
  </ds:schemaRefs>
</ds:datastoreItem>
</file>

<file path=customXml/itemProps3.xml><?xml version="1.0" encoding="utf-8"?>
<ds:datastoreItem xmlns:ds="http://schemas.openxmlformats.org/officeDocument/2006/customXml" ds:itemID="{1C127979-7C3A-44F7-9057-0031B4EFF506}">
  <ds:schemaRefs>
    <ds:schemaRef ds:uri="http://www.w3.org/XML/1998/namespac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d9018016-e3b8-402e-b6ef-50e8b6304410"/>
    <ds:schemaRef ds:uri="d9cd6440-44b6-4278-9670-d4766059e57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Estimated Costs Summary</vt:lpstr>
      <vt:lpstr>Estimated BOM and Costs Details</vt:lpstr>
      <vt:lpstr>Device Interface</vt:lpstr>
      <vt:lpstr>SOW Per 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Baldwin, Brandon [PW]</dc:creator>
  <cp:keywords/>
  <dc:description/>
  <cp:lastModifiedBy>Tran, Nhan [PW]</cp:lastModifiedBy>
  <cp:revision/>
  <dcterms:created xsi:type="dcterms:W3CDTF">2022-07-05T21:55:26Z</dcterms:created>
  <dcterms:modified xsi:type="dcterms:W3CDTF">2024-06-24T23:17:36Z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0x010100A5B8ED3D6B86AF47A3997CF91B021CAD</vt:lpwstr>
  </property>
  <property fmtid="{D5CDD505-2E9C-101B-9397-08002B2CF9AE}" pid="3" name="MediaServiceImageTags">
    <vt:lpwstr/>
  </property>
</Properties>
</file>